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5.21.36\kansei\G22_地球温暖化対策\◇生活環境の保全に関する条例（地球温暖化対策関係）\04 HP掲載関係\R060606　更新\"/>
    </mc:Choice>
  </mc:AlternateContent>
  <bookViews>
    <workbookView xWindow="0" yWindow="0" windowWidth="12585" windowHeight="12510"/>
  </bookViews>
  <sheets>
    <sheet name="①基本情報" sheetId="23" r:id="rId1"/>
    <sheet name="②報告書表紙" sheetId="21" r:id="rId2"/>
    <sheet name="③（別紙１）事業所一覧" sheetId="18" r:id="rId3"/>
    <sheet name="⑥様式２" sheetId="22" r:id="rId4"/>
    <sheet name="④別表２（エネ管工場等）" sheetId="2" r:id="rId5"/>
    <sheet name="④別表２（その他）" sheetId="25" r:id="rId6"/>
    <sheet name="⑤別表5" sheetId="17" r:id="rId7"/>
    <sheet name="【参考】エネルギー使用量算定シート（ｴﾈ管工場等）" sheetId="1" r:id="rId8"/>
  </sheets>
  <definedNames>
    <definedName name="_xlnm.Print_Area" localSheetId="7">'【参考】エネルギー使用量算定シート（ｴﾈ管工場等）'!$A$1:$J$336</definedName>
    <definedName name="_xlnm.Print_Area" localSheetId="0">①基本情報!$A$1:$R$83</definedName>
    <definedName name="_xlnm.Print_Area" localSheetId="1">②報告書表紙!$A$1:$S$34</definedName>
    <definedName name="_xlnm.Print_Area" localSheetId="2">'③（別紙１）事業所一覧'!$A$1:$D$57</definedName>
    <definedName name="_xlnm.Print_Area" localSheetId="4">'④別表２（エネ管工場等）'!$A$1:$M$384</definedName>
    <definedName name="_xlnm.Print_Area" localSheetId="5">'④別表２（その他）'!$A$1:$M$384</definedName>
    <definedName name="_xlnm.Print_Area" localSheetId="6">⑤別表5!$A$1:$Q$52</definedName>
    <definedName name="_xlnm.Print_Area" localSheetId="3">⑥様式２!$A$1:$R$36</definedName>
  </definedNames>
  <calcPr calcId="162913"/>
</workbook>
</file>

<file path=xl/calcChain.xml><?xml version="1.0" encoding="utf-8"?>
<calcChain xmlns="http://schemas.openxmlformats.org/spreadsheetml/2006/main">
  <c r="K328" i="25" l="1"/>
  <c r="G328" i="1" l="1"/>
  <c r="G326" i="1"/>
  <c r="G320" i="1"/>
  <c r="F143" i="1"/>
  <c r="F144" i="1"/>
  <c r="F145" i="1"/>
  <c r="F146" i="1"/>
  <c r="F142" i="1"/>
  <c r="F199" i="1"/>
  <c r="F200" i="1"/>
  <c r="F201" i="1"/>
  <c r="F202" i="1"/>
  <c r="F198" i="1"/>
  <c r="F255" i="1"/>
  <c r="F256" i="1"/>
  <c r="F257" i="1"/>
  <c r="F258" i="1"/>
  <c r="F254" i="1"/>
  <c r="F311" i="1"/>
  <c r="F312" i="1"/>
  <c r="F313" i="1"/>
  <c r="F314" i="1"/>
  <c r="F310" i="1"/>
  <c r="G310" i="1"/>
  <c r="G315" i="1"/>
  <c r="G316" i="1"/>
  <c r="E317" i="1"/>
  <c r="E318" i="1"/>
  <c r="E319" i="1"/>
  <c r="E316" i="1"/>
  <c r="E315" i="1"/>
  <c r="C311" i="1"/>
  <c r="D311" i="1"/>
  <c r="C312" i="1"/>
  <c r="D312" i="1"/>
  <c r="C313" i="1"/>
  <c r="D313" i="1"/>
  <c r="C314" i="1"/>
  <c r="D314" i="1"/>
  <c r="C310" i="1"/>
  <c r="I88" i="1" l="1"/>
  <c r="I87" i="1"/>
  <c r="I31" i="1"/>
  <c r="I30" i="1"/>
  <c r="H33" i="1"/>
  <c r="H34" i="1"/>
  <c r="H32" i="1"/>
  <c r="H31" i="1"/>
  <c r="N17" i="22" l="1"/>
  <c r="M10" i="22"/>
  <c r="I86" i="1"/>
  <c r="H86" i="1"/>
  <c r="H30" i="1"/>
  <c r="G308" i="1"/>
  <c r="H311" i="1"/>
  <c r="I311" i="1"/>
  <c r="H312" i="1"/>
  <c r="I312" i="1"/>
  <c r="H313" i="1"/>
  <c r="I313" i="1"/>
  <c r="H314" i="1"/>
  <c r="I314" i="1"/>
  <c r="I310" i="1"/>
  <c r="H310" i="1"/>
  <c r="E310" i="1"/>
  <c r="E311" i="1"/>
  <c r="E312" i="1"/>
  <c r="E313" i="1"/>
  <c r="E314" i="1"/>
  <c r="C303" i="1"/>
  <c r="C302" i="1"/>
  <c r="D303" i="1"/>
  <c r="D302" i="1"/>
  <c r="E261" i="1"/>
  <c r="E262" i="1"/>
  <c r="E263" i="1"/>
  <c r="E260" i="1"/>
  <c r="E259" i="1"/>
  <c r="H255" i="1"/>
  <c r="I255" i="1"/>
  <c r="H256" i="1"/>
  <c r="I256" i="1"/>
  <c r="H257" i="1"/>
  <c r="I257" i="1"/>
  <c r="H258" i="1"/>
  <c r="I258" i="1"/>
  <c r="I254" i="1"/>
  <c r="H254" i="1"/>
  <c r="C255" i="1"/>
  <c r="D255" i="1"/>
  <c r="C256" i="1"/>
  <c r="D256" i="1"/>
  <c r="C257" i="1"/>
  <c r="D257" i="1"/>
  <c r="C258" i="1"/>
  <c r="D258" i="1"/>
  <c r="D254" i="1"/>
  <c r="C254" i="1"/>
  <c r="E254" i="1"/>
  <c r="E255" i="1"/>
  <c r="E256" i="1"/>
  <c r="E257" i="1"/>
  <c r="E258" i="1"/>
  <c r="C247" i="1"/>
  <c r="D247" i="1"/>
  <c r="C246" i="1"/>
  <c r="D246" i="1"/>
  <c r="E205" i="1"/>
  <c r="E206" i="1"/>
  <c r="E207" i="1"/>
  <c r="E204" i="1"/>
  <c r="E203" i="1"/>
  <c r="G203" i="1" s="1"/>
  <c r="H199" i="1"/>
  <c r="I199" i="1"/>
  <c r="H200" i="1"/>
  <c r="I200" i="1"/>
  <c r="H201" i="1"/>
  <c r="I201" i="1"/>
  <c r="H202" i="1"/>
  <c r="I202" i="1"/>
  <c r="I198" i="1"/>
  <c r="H198" i="1"/>
  <c r="C199" i="1"/>
  <c r="D199" i="1"/>
  <c r="C200" i="1"/>
  <c r="D200" i="1"/>
  <c r="C201" i="1"/>
  <c r="D201" i="1"/>
  <c r="C202" i="1"/>
  <c r="D202" i="1"/>
  <c r="D198" i="1"/>
  <c r="C198" i="1"/>
  <c r="E198" i="1"/>
  <c r="E199" i="1"/>
  <c r="G199" i="1" s="1"/>
  <c r="E200" i="1"/>
  <c r="E201" i="1"/>
  <c r="E202" i="1"/>
  <c r="C191" i="1"/>
  <c r="C190" i="1"/>
  <c r="D191" i="1"/>
  <c r="D190" i="1"/>
  <c r="E149" i="1"/>
  <c r="E150" i="1"/>
  <c r="E151" i="1"/>
  <c r="E148" i="1"/>
  <c r="E147" i="1"/>
  <c r="G147" i="1" s="1"/>
  <c r="H143" i="1"/>
  <c r="I143" i="1"/>
  <c r="H144" i="1"/>
  <c r="I144" i="1"/>
  <c r="H145" i="1"/>
  <c r="I145" i="1"/>
  <c r="H146" i="1"/>
  <c r="I146" i="1"/>
  <c r="I142" i="1"/>
  <c r="H142" i="1"/>
  <c r="C143" i="1"/>
  <c r="C144" i="1"/>
  <c r="C145" i="1"/>
  <c r="C146" i="1"/>
  <c r="C142" i="1"/>
  <c r="E142" i="1"/>
  <c r="G142" i="1" s="1"/>
  <c r="E143" i="1"/>
  <c r="E144" i="1"/>
  <c r="E145" i="1"/>
  <c r="E146" i="1"/>
  <c r="C135" i="1"/>
  <c r="C134" i="1"/>
  <c r="D135" i="1"/>
  <c r="D134" i="1"/>
  <c r="H87" i="1"/>
  <c r="H88" i="1"/>
  <c r="H89" i="1"/>
  <c r="I89" i="1"/>
  <c r="H90" i="1"/>
  <c r="I90" i="1"/>
  <c r="F87" i="1"/>
  <c r="F88" i="1"/>
  <c r="F89" i="1"/>
  <c r="F90" i="1"/>
  <c r="F86" i="1"/>
  <c r="C87" i="1"/>
  <c r="C88" i="1"/>
  <c r="C89" i="1"/>
  <c r="C90" i="1"/>
  <c r="C86" i="1"/>
  <c r="E93" i="1"/>
  <c r="G93" i="1" s="1"/>
  <c r="E94" i="1"/>
  <c r="E95" i="1"/>
  <c r="G95" i="1" s="1"/>
  <c r="E92" i="1"/>
  <c r="G92" i="1" s="1"/>
  <c r="E91" i="1"/>
  <c r="G91" i="1" s="1"/>
  <c r="E86" i="1"/>
  <c r="G86" i="1" s="1"/>
  <c r="E87" i="1"/>
  <c r="G87" i="1" s="1"/>
  <c r="E88" i="1"/>
  <c r="E89" i="1"/>
  <c r="G89" i="1" s="1"/>
  <c r="E90" i="1"/>
  <c r="G90" i="1" s="1"/>
  <c r="C79" i="1"/>
  <c r="C78" i="1"/>
  <c r="E78" i="1"/>
  <c r="G78" i="1" s="1"/>
  <c r="E79" i="1"/>
  <c r="G79" i="1" s="1"/>
  <c r="E77" i="1"/>
  <c r="G77" i="1" s="1"/>
  <c r="C22" i="1"/>
  <c r="E64" i="1"/>
  <c r="G64" i="1" s="1"/>
  <c r="E65" i="1"/>
  <c r="G65" i="1" s="1"/>
  <c r="E66" i="1"/>
  <c r="G66" i="1" s="1"/>
  <c r="E67" i="1"/>
  <c r="G67" i="1" s="1"/>
  <c r="E68" i="1"/>
  <c r="G68" i="1" s="1"/>
  <c r="E69" i="1"/>
  <c r="G69" i="1"/>
  <c r="E70" i="1"/>
  <c r="G70" i="1" s="1"/>
  <c r="E71" i="1"/>
  <c r="G71" i="1" s="1"/>
  <c r="E72" i="1"/>
  <c r="G72" i="1" s="1"/>
  <c r="E73" i="1"/>
  <c r="G73" i="1" s="1"/>
  <c r="E74" i="1"/>
  <c r="G74" i="1" s="1"/>
  <c r="E75" i="1"/>
  <c r="G75" i="1" s="1"/>
  <c r="E76" i="1"/>
  <c r="G76" i="1" s="1"/>
  <c r="D78" i="1"/>
  <c r="D79" i="1"/>
  <c r="E80" i="1"/>
  <c r="G80" i="1" s="1"/>
  <c r="E81" i="1"/>
  <c r="G81" i="1"/>
  <c r="E82" i="1"/>
  <c r="G82" i="1" s="1"/>
  <c r="E83" i="1"/>
  <c r="G83" i="1" s="1"/>
  <c r="E84" i="1"/>
  <c r="G84" i="1" s="1"/>
  <c r="E85" i="1"/>
  <c r="G85" i="1" s="1"/>
  <c r="G88" i="1"/>
  <c r="G94" i="1"/>
  <c r="G311" i="1"/>
  <c r="G312" i="1"/>
  <c r="D310" i="1"/>
  <c r="G255" i="1"/>
  <c r="G256" i="1"/>
  <c r="G254" i="1"/>
  <c r="G259" i="1"/>
  <c r="G200" i="1"/>
  <c r="G198" i="1"/>
  <c r="G143" i="1"/>
  <c r="G144" i="1"/>
  <c r="E37" i="1" l="1"/>
  <c r="E38" i="1"/>
  <c r="E39" i="1"/>
  <c r="E36" i="1"/>
  <c r="G36" i="1" s="1"/>
  <c r="E35" i="1"/>
  <c r="I32" i="1"/>
  <c r="I33" i="1"/>
  <c r="I34" i="1"/>
  <c r="F31" i="1"/>
  <c r="F32" i="1"/>
  <c r="F33" i="1"/>
  <c r="F34" i="1"/>
  <c r="F30" i="1"/>
  <c r="E31" i="1"/>
  <c r="G31" i="1" s="1"/>
  <c r="E32" i="1"/>
  <c r="G32" i="1" s="1"/>
  <c r="E33" i="1"/>
  <c r="G33" i="1" s="1"/>
  <c r="E34" i="1"/>
  <c r="G34" i="1" s="1"/>
  <c r="E30" i="1"/>
  <c r="G30" i="1" s="1"/>
  <c r="C31" i="1"/>
  <c r="D31" i="1"/>
  <c r="C32" i="1"/>
  <c r="D32" i="1"/>
  <c r="C33" i="1"/>
  <c r="D33" i="1"/>
  <c r="C34" i="1"/>
  <c r="D34" i="1"/>
  <c r="D30" i="1"/>
  <c r="C30" i="1"/>
  <c r="C23" i="1"/>
  <c r="D23" i="1"/>
  <c r="E22" i="1" l="1"/>
  <c r="D22" i="1"/>
  <c r="G35" i="1"/>
  <c r="U31" i="17" l="1"/>
  <c r="J31" i="17" s="1"/>
  <c r="S31" i="17"/>
  <c r="K31" i="17"/>
  <c r="I31" i="17"/>
  <c r="E31" i="17"/>
  <c r="D31" i="17"/>
  <c r="A31" i="17"/>
  <c r="K30" i="17"/>
  <c r="J30" i="17"/>
  <c r="I30" i="17"/>
  <c r="G381" i="25" l="1"/>
  <c r="M377" i="25"/>
  <c r="L377" i="25"/>
  <c r="L376" i="25"/>
  <c r="M376" i="25" s="1"/>
  <c r="U375" i="25"/>
  <c r="T375" i="25"/>
  <c r="W374" i="25"/>
  <c r="V374" i="25"/>
  <c r="F374" i="25"/>
  <c r="L374" i="25" s="1"/>
  <c r="W373" i="25"/>
  <c r="V373" i="25"/>
  <c r="W372" i="25"/>
  <c r="V372" i="25"/>
  <c r="L372" i="25"/>
  <c r="F372" i="25"/>
  <c r="W371" i="25"/>
  <c r="W375" i="25" s="1"/>
  <c r="M374" i="25" s="1"/>
  <c r="V371" i="25"/>
  <c r="V375" i="25" s="1"/>
  <c r="M372" i="25" s="1"/>
  <c r="M378" i="25" s="1"/>
  <c r="R367" i="25"/>
  <c r="M367" i="25"/>
  <c r="L367" i="25"/>
  <c r="R366" i="25"/>
  <c r="L366" i="25"/>
  <c r="M366" i="25" s="1"/>
  <c r="R365" i="25"/>
  <c r="M365" i="25"/>
  <c r="L365" i="25"/>
  <c r="R364" i="25"/>
  <c r="L364" i="25"/>
  <c r="M364" i="25" s="1"/>
  <c r="M359" i="25"/>
  <c r="M360" i="25" s="1"/>
  <c r="L359" i="25"/>
  <c r="L354" i="25"/>
  <c r="M354" i="25" s="1"/>
  <c r="K354" i="25"/>
  <c r="H354" i="25"/>
  <c r="L353" i="25"/>
  <c r="M353" i="25" s="1"/>
  <c r="K353" i="25"/>
  <c r="H353" i="25"/>
  <c r="L352" i="25"/>
  <c r="M352" i="25" s="1"/>
  <c r="K352" i="25"/>
  <c r="H352" i="25"/>
  <c r="L351" i="25"/>
  <c r="M351" i="25" s="1"/>
  <c r="K351" i="25"/>
  <c r="H351" i="25"/>
  <c r="L350" i="25"/>
  <c r="M350" i="25" s="1"/>
  <c r="K350" i="25"/>
  <c r="H350" i="25"/>
  <c r="R349" i="25"/>
  <c r="O349" i="25"/>
  <c r="M349" i="25"/>
  <c r="L349" i="25"/>
  <c r="K349" i="25"/>
  <c r="H349" i="25"/>
  <c r="R348" i="25"/>
  <c r="O348" i="25"/>
  <c r="L348" i="25"/>
  <c r="M348" i="25" s="1"/>
  <c r="K348" i="25"/>
  <c r="H348" i="25"/>
  <c r="R347" i="25"/>
  <c r="O347" i="25"/>
  <c r="L347" i="25"/>
  <c r="M347" i="25" s="1"/>
  <c r="K347" i="25"/>
  <c r="H347" i="25"/>
  <c r="R346" i="25"/>
  <c r="O346" i="25"/>
  <c r="L346" i="25"/>
  <c r="M346" i="25" s="1"/>
  <c r="K346" i="25"/>
  <c r="H346" i="25"/>
  <c r="R345" i="25"/>
  <c r="O345" i="25"/>
  <c r="L345" i="25"/>
  <c r="M345" i="25" s="1"/>
  <c r="K345" i="25"/>
  <c r="H345" i="25"/>
  <c r="R344" i="25"/>
  <c r="O344" i="25"/>
  <c r="L344" i="25"/>
  <c r="M344" i="25" s="1"/>
  <c r="K344" i="25"/>
  <c r="H344" i="25"/>
  <c r="R343" i="25"/>
  <c r="O343" i="25"/>
  <c r="L343" i="25"/>
  <c r="M343" i="25" s="1"/>
  <c r="K343" i="25"/>
  <c r="H343" i="25"/>
  <c r="R342" i="25"/>
  <c r="O342" i="25"/>
  <c r="L342" i="25"/>
  <c r="M342" i="25" s="1"/>
  <c r="K342" i="25"/>
  <c r="H342" i="25"/>
  <c r="R341" i="25"/>
  <c r="O341" i="25"/>
  <c r="L341" i="25"/>
  <c r="M341" i="25" s="1"/>
  <c r="K341" i="25"/>
  <c r="H341" i="25"/>
  <c r="R340" i="25"/>
  <c r="O340" i="25"/>
  <c r="L340" i="25"/>
  <c r="M340" i="25" s="1"/>
  <c r="K340" i="25"/>
  <c r="H340" i="25"/>
  <c r="R339" i="25"/>
  <c r="O339" i="25"/>
  <c r="L339" i="25"/>
  <c r="M339" i="25" s="1"/>
  <c r="K339" i="25"/>
  <c r="H339" i="25"/>
  <c r="R338" i="25"/>
  <c r="O338" i="25"/>
  <c r="L338" i="25"/>
  <c r="M338" i="25" s="1"/>
  <c r="K338" i="25"/>
  <c r="H338" i="25"/>
  <c r="R337" i="25"/>
  <c r="O337" i="25"/>
  <c r="L337" i="25"/>
  <c r="M337" i="25" s="1"/>
  <c r="K337" i="25"/>
  <c r="H337" i="25"/>
  <c r="R336" i="25"/>
  <c r="O336" i="25"/>
  <c r="L336" i="25"/>
  <c r="M336" i="25" s="1"/>
  <c r="K336" i="25"/>
  <c r="H336" i="25"/>
  <c r="R335" i="25"/>
  <c r="O335" i="25"/>
  <c r="L335" i="25"/>
  <c r="M335" i="25" s="1"/>
  <c r="K335" i="25"/>
  <c r="H335" i="25"/>
  <c r="R334" i="25"/>
  <c r="O334" i="25"/>
  <c r="L334" i="25"/>
  <c r="M334" i="25" s="1"/>
  <c r="K334" i="25"/>
  <c r="H334" i="25"/>
  <c r="R333" i="25"/>
  <c r="O333" i="25"/>
  <c r="L333" i="25"/>
  <c r="M333" i="25" s="1"/>
  <c r="K333" i="25"/>
  <c r="H333" i="25"/>
  <c r="R332" i="25"/>
  <c r="O332" i="25"/>
  <c r="L332" i="25"/>
  <c r="M332" i="25" s="1"/>
  <c r="K332" i="25"/>
  <c r="H332" i="25"/>
  <c r="R331" i="25"/>
  <c r="O331" i="25"/>
  <c r="L331" i="25"/>
  <c r="M331" i="25" s="1"/>
  <c r="K331" i="25"/>
  <c r="H331" i="25"/>
  <c r="R330" i="25"/>
  <c r="O330" i="25"/>
  <c r="L330" i="25"/>
  <c r="M330" i="25" s="1"/>
  <c r="K330" i="25"/>
  <c r="H330" i="25"/>
  <c r="R329" i="25"/>
  <c r="O329" i="25"/>
  <c r="L329" i="25"/>
  <c r="M329" i="25" s="1"/>
  <c r="K329" i="25"/>
  <c r="H329" i="25"/>
  <c r="R328" i="25"/>
  <c r="O328" i="25"/>
  <c r="L328" i="25"/>
  <c r="M328" i="25" s="1"/>
  <c r="H328" i="25"/>
  <c r="C323" i="25"/>
  <c r="B323" i="25"/>
  <c r="G317" i="25"/>
  <c r="L313" i="25"/>
  <c r="M313" i="25" s="1"/>
  <c r="L312" i="25"/>
  <c r="M312" i="25" s="1"/>
  <c r="U311" i="25"/>
  <c r="T311" i="25"/>
  <c r="W310" i="25"/>
  <c r="V310" i="25"/>
  <c r="L310" i="25"/>
  <c r="F310" i="25"/>
  <c r="W309" i="25"/>
  <c r="V309" i="25"/>
  <c r="W308" i="25"/>
  <c r="V308" i="25"/>
  <c r="F308" i="25"/>
  <c r="L308" i="25" s="1"/>
  <c r="W307" i="25"/>
  <c r="W311" i="25" s="1"/>
  <c r="M310" i="25" s="1"/>
  <c r="V307" i="25"/>
  <c r="V311" i="25" s="1"/>
  <c r="M308" i="25" s="1"/>
  <c r="R303" i="25"/>
  <c r="L303" i="25"/>
  <c r="M303" i="25" s="1"/>
  <c r="R302" i="25"/>
  <c r="M302" i="25"/>
  <c r="L302" i="25"/>
  <c r="R301" i="25"/>
  <c r="L301" i="25"/>
  <c r="M301" i="25" s="1"/>
  <c r="R300" i="25"/>
  <c r="M300" i="25"/>
  <c r="L300" i="25"/>
  <c r="L295" i="25"/>
  <c r="M295" i="25" s="1"/>
  <c r="M296" i="25" s="1"/>
  <c r="M290" i="25"/>
  <c r="L290" i="25"/>
  <c r="K290" i="25"/>
  <c r="H290" i="25"/>
  <c r="M289" i="25"/>
  <c r="L289" i="25"/>
  <c r="K289" i="25"/>
  <c r="H289" i="25"/>
  <c r="M288" i="25"/>
  <c r="L288" i="25"/>
  <c r="K288" i="25"/>
  <c r="H288" i="25"/>
  <c r="M287" i="25"/>
  <c r="L287" i="25"/>
  <c r="K287" i="25"/>
  <c r="H287" i="25"/>
  <c r="M286" i="25"/>
  <c r="L286" i="25"/>
  <c r="K286" i="25"/>
  <c r="H286" i="25"/>
  <c r="R285" i="25"/>
  <c r="O285" i="25"/>
  <c r="M285" i="25"/>
  <c r="L285" i="25"/>
  <c r="K285" i="25"/>
  <c r="H285" i="25"/>
  <c r="R284" i="25"/>
  <c r="O284" i="25"/>
  <c r="M284" i="25"/>
  <c r="L284" i="25"/>
  <c r="K284" i="25"/>
  <c r="H284" i="25"/>
  <c r="R283" i="25"/>
  <c r="O283" i="25"/>
  <c r="M283" i="25"/>
  <c r="L283" i="25"/>
  <c r="K283" i="25"/>
  <c r="H283" i="25"/>
  <c r="R282" i="25"/>
  <c r="O282" i="25"/>
  <c r="M282" i="25"/>
  <c r="L282" i="25"/>
  <c r="K282" i="25"/>
  <c r="H282" i="25"/>
  <c r="R281" i="25"/>
  <c r="O281" i="25"/>
  <c r="M281" i="25"/>
  <c r="L281" i="25"/>
  <c r="K281" i="25"/>
  <c r="H281" i="25"/>
  <c r="R280" i="25"/>
  <c r="O280" i="25"/>
  <c r="M280" i="25"/>
  <c r="L280" i="25"/>
  <c r="K280" i="25"/>
  <c r="H280" i="25"/>
  <c r="R279" i="25"/>
  <c r="O279" i="25"/>
  <c r="M279" i="25"/>
  <c r="L279" i="25"/>
  <c r="K279" i="25"/>
  <c r="H279" i="25"/>
  <c r="R278" i="25"/>
  <c r="O278" i="25"/>
  <c r="M278" i="25"/>
  <c r="L278" i="25"/>
  <c r="K278" i="25"/>
  <c r="H278" i="25"/>
  <c r="R277" i="25"/>
  <c r="O277" i="25"/>
  <c r="M277" i="25"/>
  <c r="L277" i="25"/>
  <c r="K277" i="25"/>
  <c r="H277" i="25"/>
  <c r="R276" i="25"/>
  <c r="O276" i="25"/>
  <c r="M276" i="25"/>
  <c r="L276" i="25"/>
  <c r="K276" i="25"/>
  <c r="H276" i="25"/>
  <c r="R275" i="25"/>
  <c r="O275" i="25"/>
  <c r="M275" i="25"/>
  <c r="L275" i="25"/>
  <c r="K275" i="25"/>
  <c r="H275" i="25"/>
  <c r="R274" i="25"/>
  <c r="O274" i="25"/>
  <c r="M274" i="25"/>
  <c r="L274" i="25"/>
  <c r="K274" i="25"/>
  <c r="H274" i="25"/>
  <c r="R273" i="25"/>
  <c r="O273" i="25"/>
  <c r="M273" i="25"/>
  <c r="L273" i="25"/>
  <c r="K273" i="25"/>
  <c r="H273" i="25"/>
  <c r="R272" i="25"/>
  <c r="O272" i="25"/>
  <c r="M272" i="25"/>
  <c r="L272" i="25"/>
  <c r="K272" i="25"/>
  <c r="H272" i="25"/>
  <c r="R271" i="25"/>
  <c r="O271" i="25"/>
  <c r="M271" i="25"/>
  <c r="L271" i="25"/>
  <c r="K271" i="25"/>
  <c r="H271" i="25"/>
  <c r="R270" i="25"/>
  <c r="O270" i="25"/>
  <c r="M270" i="25"/>
  <c r="L270" i="25"/>
  <c r="K270" i="25"/>
  <c r="H270" i="25"/>
  <c r="R269" i="25"/>
  <c r="O269" i="25"/>
  <c r="M269" i="25"/>
  <c r="L269" i="25"/>
  <c r="K269" i="25"/>
  <c r="H269" i="25"/>
  <c r="R268" i="25"/>
  <c r="O268" i="25"/>
  <c r="M268" i="25"/>
  <c r="L268" i="25"/>
  <c r="K268" i="25"/>
  <c r="H268" i="25"/>
  <c r="R267" i="25"/>
  <c r="O267" i="25"/>
  <c r="M267" i="25"/>
  <c r="L267" i="25"/>
  <c r="K267" i="25"/>
  <c r="H267" i="25"/>
  <c r="R266" i="25"/>
  <c r="O266" i="25"/>
  <c r="M266" i="25"/>
  <c r="L266" i="25"/>
  <c r="K266" i="25"/>
  <c r="H266" i="25"/>
  <c r="R265" i="25"/>
  <c r="O265" i="25"/>
  <c r="M265" i="25"/>
  <c r="L265" i="25"/>
  <c r="K265" i="25"/>
  <c r="H265" i="25"/>
  <c r="R264" i="25"/>
  <c r="O264" i="25"/>
  <c r="M264" i="25"/>
  <c r="M291" i="25" s="1"/>
  <c r="L264" i="25"/>
  <c r="K264" i="25"/>
  <c r="H264" i="25"/>
  <c r="B259" i="25"/>
  <c r="G253" i="25"/>
  <c r="M249" i="25"/>
  <c r="L249" i="25"/>
  <c r="M248" i="25"/>
  <c r="L248" i="25"/>
  <c r="U247" i="25"/>
  <c r="F246" i="25" s="1"/>
  <c r="L246" i="25" s="1"/>
  <c r="T247" i="25"/>
  <c r="W246" i="25"/>
  <c r="V246" i="25"/>
  <c r="W245" i="25"/>
  <c r="V245" i="25"/>
  <c r="W244" i="25"/>
  <c r="V244" i="25"/>
  <c r="L244" i="25"/>
  <c r="F244" i="25"/>
  <c r="W243" i="25"/>
  <c r="W247" i="25" s="1"/>
  <c r="M246" i="25" s="1"/>
  <c r="V243" i="25"/>
  <c r="V247" i="25" s="1"/>
  <c r="M244" i="25" s="1"/>
  <c r="M250" i="25" s="1"/>
  <c r="R239" i="25"/>
  <c r="M239" i="25"/>
  <c r="L239" i="25"/>
  <c r="R238" i="25"/>
  <c r="L238" i="25"/>
  <c r="M238" i="25" s="1"/>
  <c r="R237" i="25"/>
  <c r="M237" i="25"/>
  <c r="L237" i="25"/>
  <c r="R236" i="25"/>
  <c r="L236" i="25"/>
  <c r="M236" i="25" s="1"/>
  <c r="M231" i="25"/>
  <c r="M232" i="25" s="1"/>
  <c r="L231" i="25"/>
  <c r="L226" i="25"/>
  <c r="M226" i="25" s="1"/>
  <c r="K226" i="25"/>
  <c r="H226" i="25"/>
  <c r="L225" i="25"/>
  <c r="M225" i="25" s="1"/>
  <c r="K225" i="25"/>
  <c r="H225" i="25"/>
  <c r="L224" i="25"/>
  <c r="M224" i="25" s="1"/>
  <c r="K224" i="25"/>
  <c r="H224" i="25"/>
  <c r="L223" i="25"/>
  <c r="M223" i="25" s="1"/>
  <c r="K223" i="25"/>
  <c r="H223" i="25"/>
  <c r="L222" i="25"/>
  <c r="M222" i="25" s="1"/>
  <c r="K222" i="25"/>
  <c r="H222" i="25"/>
  <c r="R221" i="25"/>
  <c r="O221" i="25"/>
  <c r="L221" i="25"/>
  <c r="M221" i="25" s="1"/>
  <c r="K221" i="25"/>
  <c r="H221" i="25"/>
  <c r="R220" i="25"/>
  <c r="O220" i="25"/>
  <c r="L220" i="25"/>
  <c r="M220" i="25" s="1"/>
  <c r="K220" i="25"/>
  <c r="H220" i="25"/>
  <c r="R219" i="25"/>
  <c r="O219" i="25"/>
  <c r="L219" i="25"/>
  <c r="M219" i="25" s="1"/>
  <c r="K219" i="25"/>
  <c r="H219" i="25"/>
  <c r="R218" i="25"/>
  <c r="O218" i="25"/>
  <c r="L218" i="25"/>
  <c r="M218" i="25" s="1"/>
  <c r="K218" i="25"/>
  <c r="H218" i="25"/>
  <c r="R217" i="25"/>
  <c r="O217" i="25"/>
  <c r="L217" i="25"/>
  <c r="M217" i="25" s="1"/>
  <c r="K217" i="25"/>
  <c r="H217" i="25"/>
  <c r="R216" i="25"/>
  <c r="O216" i="25"/>
  <c r="L216" i="25"/>
  <c r="M216" i="25" s="1"/>
  <c r="K216" i="25"/>
  <c r="H216" i="25"/>
  <c r="R215" i="25"/>
  <c r="O215" i="25"/>
  <c r="L215" i="25"/>
  <c r="M215" i="25" s="1"/>
  <c r="K215" i="25"/>
  <c r="H215" i="25"/>
  <c r="R214" i="25"/>
  <c r="O214" i="25"/>
  <c r="L214" i="25"/>
  <c r="M214" i="25" s="1"/>
  <c r="K214" i="25"/>
  <c r="H214" i="25"/>
  <c r="R213" i="25"/>
  <c r="O213" i="25"/>
  <c r="L213" i="25"/>
  <c r="M213" i="25" s="1"/>
  <c r="K213" i="25"/>
  <c r="H213" i="25"/>
  <c r="R212" i="25"/>
  <c r="O212" i="25"/>
  <c r="L212" i="25"/>
  <c r="M212" i="25" s="1"/>
  <c r="K212" i="25"/>
  <c r="H212" i="25"/>
  <c r="R211" i="25"/>
  <c r="O211" i="25"/>
  <c r="L211" i="25"/>
  <c r="M211" i="25" s="1"/>
  <c r="K211" i="25"/>
  <c r="H211" i="25"/>
  <c r="R210" i="25"/>
  <c r="O210" i="25"/>
  <c r="L210" i="25"/>
  <c r="M210" i="25" s="1"/>
  <c r="K210" i="25"/>
  <c r="H210" i="25"/>
  <c r="R209" i="25"/>
  <c r="O209" i="25"/>
  <c r="L209" i="25"/>
  <c r="M209" i="25" s="1"/>
  <c r="K209" i="25"/>
  <c r="H209" i="25"/>
  <c r="R208" i="25"/>
  <c r="O208" i="25"/>
  <c r="L208" i="25"/>
  <c r="M208" i="25" s="1"/>
  <c r="K208" i="25"/>
  <c r="H208" i="25"/>
  <c r="R207" i="25"/>
  <c r="O207" i="25"/>
  <c r="L207" i="25"/>
  <c r="M207" i="25" s="1"/>
  <c r="K207" i="25"/>
  <c r="H207" i="25"/>
  <c r="R206" i="25"/>
  <c r="O206" i="25"/>
  <c r="L206" i="25"/>
  <c r="M206" i="25" s="1"/>
  <c r="K206" i="25"/>
  <c r="H206" i="25"/>
  <c r="R205" i="25"/>
  <c r="O205" i="25"/>
  <c r="L205" i="25"/>
  <c r="M205" i="25" s="1"/>
  <c r="K205" i="25"/>
  <c r="H205" i="25"/>
  <c r="R204" i="25"/>
  <c r="O204" i="25"/>
  <c r="L204" i="25"/>
  <c r="M204" i="25" s="1"/>
  <c r="K204" i="25"/>
  <c r="H204" i="25"/>
  <c r="R203" i="25"/>
  <c r="O203" i="25"/>
  <c r="L203" i="25"/>
  <c r="M203" i="25" s="1"/>
  <c r="K203" i="25"/>
  <c r="H203" i="25"/>
  <c r="R202" i="25"/>
  <c r="O202" i="25"/>
  <c r="L202" i="25"/>
  <c r="M202" i="25" s="1"/>
  <c r="K202" i="25"/>
  <c r="H202" i="25"/>
  <c r="R201" i="25"/>
  <c r="O201" i="25"/>
  <c r="L201" i="25"/>
  <c r="M201" i="25" s="1"/>
  <c r="K201" i="25"/>
  <c r="H201" i="25"/>
  <c r="R200" i="25"/>
  <c r="O200" i="25"/>
  <c r="L200" i="25"/>
  <c r="M200" i="25" s="1"/>
  <c r="K200" i="25"/>
  <c r="H200" i="25"/>
  <c r="B195" i="25"/>
  <c r="G189" i="25"/>
  <c r="L185" i="25"/>
  <c r="M185" i="25" s="1"/>
  <c r="L184" i="25"/>
  <c r="M184" i="25" s="1"/>
  <c r="U183" i="25"/>
  <c r="F182" i="25" s="1"/>
  <c r="L182" i="25" s="1"/>
  <c r="T183" i="25"/>
  <c r="W182" i="25"/>
  <c r="V182" i="25"/>
  <c r="W181" i="25"/>
  <c r="V181" i="25"/>
  <c r="W180" i="25"/>
  <c r="V180" i="25"/>
  <c r="F180" i="25"/>
  <c r="L180" i="25" s="1"/>
  <c r="W179" i="25"/>
  <c r="W183" i="25" s="1"/>
  <c r="M182" i="25" s="1"/>
  <c r="V179" i="25"/>
  <c r="V183" i="25" s="1"/>
  <c r="M180" i="25" s="1"/>
  <c r="M186" i="25" s="1"/>
  <c r="R175" i="25"/>
  <c r="L175" i="25"/>
  <c r="M175" i="25" s="1"/>
  <c r="R174" i="25"/>
  <c r="M174" i="25"/>
  <c r="L174" i="25"/>
  <c r="R173" i="25"/>
  <c r="L173" i="25"/>
  <c r="M173" i="25" s="1"/>
  <c r="R172" i="25"/>
  <c r="M172" i="25"/>
  <c r="L172" i="25"/>
  <c r="L167" i="25"/>
  <c r="M167" i="25" s="1"/>
  <c r="M168" i="25" s="1"/>
  <c r="M162" i="25"/>
  <c r="L162" i="25"/>
  <c r="K162" i="25"/>
  <c r="H162" i="25"/>
  <c r="M161" i="25"/>
  <c r="L161" i="25"/>
  <c r="K161" i="25"/>
  <c r="H161" i="25"/>
  <c r="M160" i="25"/>
  <c r="L160" i="25"/>
  <c r="K160" i="25"/>
  <c r="H160" i="25"/>
  <c r="M159" i="25"/>
  <c r="L159" i="25"/>
  <c r="K159" i="25"/>
  <c r="H159" i="25"/>
  <c r="M158" i="25"/>
  <c r="L158" i="25"/>
  <c r="K158" i="25"/>
  <c r="H158" i="25"/>
  <c r="R157" i="25"/>
  <c r="O157" i="25"/>
  <c r="M157" i="25"/>
  <c r="L157" i="25"/>
  <c r="K157" i="25"/>
  <c r="H157" i="25"/>
  <c r="R156" i="25"/>
  <c r="O156" i="25"/>
  <c r="M156" i="25"/>
  <c r="L156" i="25"/>
  <c r="K156" i="25"/>
  <c r="H156" i="25"/>
  <c r="R155" i="25"/>
  <c r="O155" i="25"/>
  <c r="M155" i="25"/>
  <c r="L155" i="25"/>
  <c r="K155" i="25"/>
  <c r="H155" i="25"/>
  <c r="R154" i="25"/>
  <c r="O154" i="25"/>
  <c r="M154" i="25"/>
  <c r="L154" i="25"/>
  <c r="K154" i="25"/>
  <c r="H154" i="25"/>
  <c r="R153" i="25"/>
  <c r="O153" i="25"/>
  <c r="M153" i="25"/>
  <c r="L153" i="25"/>
  <c r="K153" i="25"/>
  <c r="H153" i="25"/>
  <c r="R152" i="25"/>
  <c r="O152" i="25"/>
  <c r="M152" i="25"/>
  <c r="L152" i="25"/>
  <c r="K152" i="25"/>
  <c r="H152" i="25"/>
  <c r="R151" i="25"/>
  <c r="O151" i="25"/>
  <c r="M151" i="25"/>
  <c r="L151" i="25"/>
  <c r="K151" i="25"/>
  <c r="H151" i="25"/>
  <c r="R150" i="25"/>
  <c r="O150" i="25"/>
  <c r="M150" i="25"/>
  <c r="L150" i="25"/>
  <c r="K150" i="25"/>
  <c r="H150" i="25"/>
  <c r="R149" i="25"/>
  <c r="O149" i="25"/>
  <c r="M149" i="25"/>
  <c r="L149" i="25"/>
  <c r="K149" i="25"/>
  <c r="H149" i="25"/>
  <c r="R148" i="25"/>
  <c r="O148" i="25"/>
  <c r="M148" i="25"/>
  <c r="L148" i="25"/>
  <c r="K148" i="25"/>
  <c r="H148" i="25"/>
  <c r="R147" i="25"/>
  <c r="O147" i="25"/>
  <c r="M147" i="25"/>
  <c r="L147" i="25"/>
  <c r="K147" i="25"/>
  <c r="H147" i="25"/>
  <c r="R146" i="25"/>
  <c r="O146" i="25"/>
  <c r="M146" i="25"/>
  <c r="L146" i="25"/>
  <c r="K146" i="25"/>
  <c r="H146" i="25"/>
  <c r="R145" i="25"/>
  <c r="O145" i="25"/>
  <c r="M145" i="25"/>
  <c r="L145" i="25"/>
  <c r="K145" i="25"/>
  <c r="H145" i="25"/>
  <c r="R144" i="25"/>
  <c r="O144" i="25"/>
  <c r="M144" i="25"/>
  <c r="L144" i="25"/>
  <c r="K144" i="25"/>
  <c r="H144" i="25"/>
  <c r="R143" i="25"/>
  <c r="O143" i="25"/>
  <c r="M143" i="25"/>
  <c r="L143" i="25"/>
  <c r="K143" i="25"/>
  <c r="H143" i="25"/>
  <c r="R142" i="25"/>
  <c r="O142" i="25"/>
  <c r="M142" i="25"/>
  <c r="L142" i="25"/>
  <c r="K142" i="25"/>
  <c r="H142" i="25"/>
  <c r="R141" i="25"/>
  <c r="O141" i="25"/>
  <c r="M141" i="25"/>
  <c r="L141" i="25"/>
  <c r="K141" i="25"/>
  <c r="H141" i="25"/>
  <c r="R140" i="25"/>
  <c r="O140" i="25"/>
  <c r="M140" i="25"/>
  <c r="L140" i="25"/>
  <c r="K140" i="25"/>
  <c r="H140" i="25"/>
  <c r="R139" i="25"/>
  <c r="O139" i="25"/>
  <c r="M139" i="25"/>
  <c r="L139" i="25"/>
  <c r="K139" i="25"/>
  <c r="H139" i="25"/>
  <c r="R138" i="25"/>
  <c r="O138" i="25"/>
  <c r="M138" i="25"/>
  <c r="L138" i="25"/>
  <c r="K138" i="25"/>
  <c r="H138" i="25"/>
  <c r="R137" i="25"/>
  <c r="O137" i="25"/>
  <c r="M137" i="25"/>
  <c r="L137" i="25"/>
  <c r="K137" i="25"/>
  <c r="H137" i="25"/>
  <c r="R136" i="25"/>
  <c r="O136" i="25"/>
  <c r="M136" i="25"/>
  <c r="M163" i="25" s="1"/>
  <c r="L136" i="25"/>
  <c r="K136" i="25"/>
  <c r="H136" i="25"/>
  <c r="B131" i="25"/>
  <c r="G125" i="25"/>
  <c r="M121" i="25"/>
  <c r="L121" i="25"/>
  <c r="M120" i="25"/>
  <c r="L120" i="25"/>
  <c r="U119" i="25"/>
  <c r="T119" i="25"/>
  <c r="W118" i="25"/>
  <c r="V118" i="25"/>
  <c r="F118" i="25"/>
  <c r="L118" i="25" s="1"/>
  <c r="W117" i="25"/>
  <c r="V117" i="25"/>
  <c r="W116" i="25"/>
  <c r="V116" i="25"/>
  <c r="L116" i="25"/>
  <c r="F116" i="25"/>
  <c r="W115" i="25"/>
  <c r="W119" i="25" s="1"/>
  <c r="M118" i="25" s="1"/>
  <c r="V115" i="25"/>
  <c r="V119" i="25" s="1"/>
  <c r="M116" i="25" s="1"/>
  <c r="M122" i="25" s="1"/>
  <c r="R111" i="25"/>
  <c r="M111" i="25"/>
  <c r="L111" i="25"/>
  <c r="R110" i="25"/>
  <c r="L110" i="25"/>
  <c r="M110" i="25" s="1"/>
  <c r="R109" i="25"/>
  <c r="M109" i="25"/>
  <c r="L109" i="25"/>
  <c r="R108" i="25"/>
  <c r="L108" i="25"/>
  <c r="M108" i="25" s="1"/>
  <c r="M103" i="25"/>
  <c r="M104" i="25" s="1"/>
  <c r="L103" i="25"/>
  <c r="L98" i="25"/>
  <c r="M98" i="25" s="1"/>
  <c r="K98" i="25"/>
  <c r="H98" i="25"/>
  <c r="L97" i="25"/>
  <c r="M97" i="25" s="1"/>
  <c r="K97" i="25"/>
  <c r="H97" i="25"/>
  <c r="L96" i="25"/>
  <c r="M96" i="25" s="1"/>
  <c r="K96" i="25"/>
  <c r="H96" i="25"/>
  <c r="L95" i="25"/>
  <c r="M95" i="25" s="1"/>
  <c r="K95" i="25"/>
  <c r="H95" i="25"/>
  <c r="L94" i="25"/>
  <c r="M94" i="25" s="1"/>
  <c r="K94" i="25"/>
  <c r="H94" i="25"/>
  <c r="R93" i="25"/>
  <c r="O93" i="25"/>
  <c r="L93" i="25"/>
  <c r="M93" i="25" s="1"/>
  <c r="K93" i="25"/>
  <c r="H93" i="25"/>
  <c r="R92" i="25"/>
  <c r="O92" i="25"/>
  <c r="L92" i="25"/>
  <c r="M92" i="25" s="1"/>
  <c r="K92" i="25"/>
  <c r="H92" i="25"/>
  <c r="R91" i="25"/>
  <c r="O91" i="25"/>
  <c r="L91" i="25"/>
  <c r="M91" i="25" s="1"/>
  <c r="K91" i="25"/>
  <c r="H91" i="25"/>
  <c r="R90" i="25"/>
  <c r="O90" i="25"/>
  <c r="L90" i="25"/>
  <c r="M90" i="25" s="1"/>
  <c r="K90" i="25"/>
  <c r="H90" i="25"/>
  <c r="R89" i="25"/>
  <c r="O89" i="25"/>
  <c r="L89" i="25"/>
  <c r="M89" i="25" s="1"/>
  <c r="K89" i="25"/>
  <c r="H89" i="25"/>
  <c r="R88" i="25"/>
  <c r="O88" i="25"/>
  <c r="L88" i="25"/>
  <c r="M88" i="25" s="1"/>
  <c r="K88" i="25"/>
  <c r="H88" i="25"/>
  <c r="R87" i="25"/>
  <c r="O87" i="25"/>
  <c r="L87" i="25"/>
  <c r="M87" i="25" s="1"/>
  <c r="K87" i="25"/>
  <c r="H87" i="25"/>
  <c r="R86" i="25"/>
  <c r="O86" i="25"/>
  <c r="L86" i="25"/>
  <c r="M86" i="25" s="1"/>
  <c r="K86" i="25"/>
  <c r="H86" i="25"/>
  <c r="R85" i="25"/>
  <c r="O85" i="25"/>
  <c r="L85" i="25"/>
  <c r="M85" i="25" s="1"/>
  <c r="K85" i="25"/>
  <c r="H85" i="25"/>
  <c r="R84" i="25"/>
  <c r="O84" i="25"/>
  <c r="L84" i="25"/>
  <c r="M84" i="25" s="1"/>
  <c r="K84" i="25"/>
  <c r="H84" i="25"/>
  <c r="R83" i="25"/>
  <c r="O83" i="25"/>
  <c r="L83" i="25"/>
  <c r="M83" i="25" s="1"/>
  <c r="K83" i="25"/>
  <c r="H83" i="25"/>
  <c r="R82" i="25"/>
  <c r="O82" i="25"/>
  <c r="L82" i="25"/>
  <c r="M82" i="25" s="1"/>
  <c r="K82" i="25"/>
  <c r="H82" i="25"/>
  <c r="R81" i="25"/>
  <c r="O81" i="25"/>
  <c r="L81" i="25"/>
  <c r="M81" i="25" s="1"/>
  <c r="K81" i="25"/>
  <c r="H81" i="25"/>
  <c r="R80" i="25"/>
  <c r="O80" i="25"/>
  <c r="L80" i="25"/>
  <c r="M80" i="25" s="1"/>
  <c r="K80" i="25"/>
  <c r="H80" i="25"/>
  <c r="R79" i="25"/>
  <c r="O79" i="25"/>
  <c r="L79" i="25"/>
  <c r="M79" i="25" s="1"/>
  <c r="K79" i="25"/>
  <c r="H79" i="25"/>
  <c r="R78" i="25"/>
  <c r="O78" i="25"/>
  <c r="L78" i="25"/>
  <c r="M78" i="25" s="1"/>
  <c r="K78" i="25"/>
  <c r="H78" i="25"/>
  <c r="R77" i="25"/>
  <c r="O77" i="25"/>
  <c r="L77" i="25"/>
  <c r="M77" i="25" s="1"/>
  <c r="K77" i="25"/>
  <c r="H77" i="25"/>
  <c r="R76" i="25"/>
  <c r="O76" i="25"/>
  <c r="L76" i="25"/>
  <c r="M76" i="25" s="1"/>
  <c r="K76" i="25"/>
  <c r="H76" i="25"/>
  <c r="R75" i="25"/>
  <c r="O75" i="25"/>
  <c r="L75" i="25"/>
  <c r="M75" i="25" s="1"/>
  <c r="K75" i="25"/>
  <c r="H75" i="25"/>
  <c r="R74" i="25"/>
  <c r="O74" i="25"/>
  <c r="L74" i="25"/>
  <c r="M74" i="25" s="1"/>
  <c r="K74" i="25"/>
  <c r="H74" i="25"/>
  <c r="R73" i="25"/>
  <c r="O73" i="25"/>
  <c r="L73" i="25"/>
  <c r="M73" i="25" s="1"/>
  <c r="K73" i="25"/>
  <c r="H73" i="25"/>
  <c r="R72" i="25"/>
  <c r="O72" i="25"/>
  <c r="L72" i="25"/>
  <c r="M72" i="25" s="1"/>
  <c r="K72" i="25"/>
  <c r="H72" i="25"/>
  <c r="C67" i="25"/>
  <c r="B67" i="25"/>
  <c r="G61" i="25"/>
  <c r="L57" i="25"/>
  <c r="M57" i="25" s="1"/>
  <c r="L56" i="25"/>
  <c r="M56" i="25" s="1"/>
  <c r="U55" i="25"/>
  <c r="T55" i="25"/>
  <c r="W54" i="25"/>
  <c r="V54" i="25"/>
  <c r="L54" i="25"/>
  <c r="F54" i="25"/>
  <c r="W53" i="25"/>
  <c r="V53" i="25"/>
  <c r="W52" i="25"/>
  <c r="V52" i="25"/>
  <c r="F52" i="25"/>
  <c r="L52" i="25" s="1"/>
  <c r="W51" i="25"/>
  <c r="W55" i="25" s="1"/>
  <c r="M54" i="25" s="1"/>
  <c r="V51" i="25"/>
  <c r="V55" i="25" s="1"/>
  <c r="M52" i="25" s="1"/>
  <c r="M58" i="25" s="1"/>
  <c r="R47" i="25"/>
  <c r="L47" i="25"/>
  <c r="M47" i="25" s="1"/>
  <c r="R46" i="25"/>
  <c r="M46" i="25"/>
  <c r="L46" i="25"/>
  <c r="R45" i="25"/>
  <c r="L45" i="25"/>
  <c r="M45" i="25" s="1"/>
  <c r="R44" i="25"/>
  <c r="M44" i="25"/>
  <c r="M48" i="25" s="1"/>
  <c r="L44" i="25"/>
  <c r="L39" i="25"/>
  <c r="M39" i="25" s="1"/>
  <c r="M40" i="25" s="1"/>
  <c r="M34" i="25"/>
  <c r="L34" i="25"/>
  <c r="K34" i="25"/>
  <c r="H34" i="25"/>
  <c r="M33" i="25"/>
  <c r="L33" i="25"/>
  <c r="K33" i="25"/>
  <c r="H33" i="25"/>
  <c r="M32" i="25"/>
  <c r="L32" i="25"/>
  <c r="K32" i="25"/>
  <c r="H32" i="25"/>
  <c r="M31" i="25"/>
  <c r="L31" i="25"/>
  <c r="K31" i="25"/>
  <c r="H31" i="25"/>
  <c r="M30" i="25"/>
  <c r="L30" i="25"/>
  <c r="K30" i="25"/>
  <c r="H30" i="25"/>
  <c r="R29" i="25"/>
  <c r="O29" i="25"/>
  <c r="M29" i="25"/>
  <c r="L29" i="25"/>
  <c r="K29" i="25"/>
  <c r="H29" i="25"/>
  <c r="R28" i="25"/>
  <c r="O28" i="25"/>
  <c r="M28" i="25"/>
  <c r="L28" i="25"/>
  <c r="K28" i="25"/>
  <c r="H28" i="25"/>
  <c r="R27" i="25"/>
  <c r="O27" i="25"/>
  <c r="M27" i="25"/>
  <c r="L27" i="25"/>
  <c r="K27" i="25"/>
  <c r="H27" i="25"/>
  <c r="R26" i="25"/>
  <c r="O26" i="25"/>
  <c r="M26" i="25"/>
  <c r="L26" i="25"/>
  <c r="K26" i="25"/>
  <c r="H26" i="25"/>
  <c r="R25" i="25"/>
  <c r="O25" i="25"/>
  <c r="M25" i="25"/>
  <c r="L25" i="25"/>
  <c r="K25" i="25"/>
  <c r="H25" i="25"/>
  <c r="R24" i="25"/>
  <c r="O24" i="25"/>
  <c r="M24" i="25"/>
  <c r="L24" i="25"/>
  <c r="K24" i="25"/>
  <c r="H24" i="25"/>
  <c r="R23" i="25"/>
  <c r="O23" i="25"/>
  <c r="L23" i="25"/>
  <c r="M23" i="25" s="1"/>
  <c r="K23" i="25"/>
  <c r="H23" i="25"/>
  <c r="R22" i="25"/>
  <c r="O22" i="25"/>
  <c r="M22" i="25"/>
  <c r="L22" i="25"/>
  <c r="K22" i="25"/>
  <c r="H22" i="25"/>
  <c r="R21" i="25"/>
  <c r="O21" i="25"/>
  <c r="M21" i="25"/>
  <c r="L21" i="25"/>
  <c r="K21" i="25"/>
  <c r="H21" i="25"/>
  <c r="R20" i="25"/>
  <c r="O20" i="25"/>
  <c r="M20" i="25"/>
  <c r="L20" i="25"/>
  <c r="K20" i="25"/>
  <c r="H20" i="25"/>
  <c r="R19" i="25"/>
  <c r="O19" i="25"/>
  <c r="M19" i="25"/>
  <c r="L19" i="25"/>
  <c r="K19" i="25"/>
  <c r="H19" i="25"/>
  <c r="R18" i="25"/>
  <c r="O18" i="25"/>
  <c r="M18" i="25"/>
  <c r="L18" i="25"/>
  <c r="K18" i="25"/>
  <c r="H18" i="25"/>
  <c r="R17" i="25"/>
  <c r="O17" i="25"/>
  <c r="M17" i="25"/>
  <c r="L17" i="25"/>
  <c r="K17" i="25"/>
  <c r="H17" i="25"/>
  <c r="R16" i="25"/>
  <c r="O16" i="25"/>
  <c r="M16" i="25"/>
  <c r="L16" i="25"/>
  <c r="K16" i="25"/>
  <c r="H16" i="25"/>
  <c r="R15" i="25"/>
  <c r="O15" i="25"/>
  <c r="M15" i="25"/>
  <c r="L15" i="25"/>
  <c r="K15" i="25"/>
  <c r="H15" i="25"/>
  <c r="R14" i="25"/>
  <c r="O14" i="25"/>
  <c r="M14" i="25"/>
  <c r="L14" i="25"/>
  <c r="K14" i="25"/>
  <c r="H14" i="25"/>
  <c r="R13" i="25"/>
  <c r="O13" i="25"/>
  <c r="M13" i="25"/>
  <c r="L13" i="25"/>
  <c r="K13" i="25"/>
  <c r="H13" i="25"/>
  <c r="R12" i="25"/>
  <c r="O12" i="25"/>
  <c r="M12" i="25"/>
  <c r="L12" i="25"/>
  <c r="K12" i="25"/>
  <c r="H12" i="25"/>
  <c r="R11" i="25"/>
  <c r="O11" i="25"/>
  <c r="M11" i="25"/>
  <c r="L11" i="25"/>
  <c r="K11" i="25"/>
  <c r="H11" i="25"/>
  <c r="R10" i="25"/>
  <c r="O10" i="25"/>
  <c r="M10" i="25"/>
  <c r="L10" i="25"/>
  <c r="K10" i="25"/>
  <c r="H10" i="25"/>
  <c r="R9" i="25"/>
  <c r="O9" i="25"/>
  <c r="M9" i="25"/>
  <c r="L9" i="25"/>
  <c r="K9" i="25"/>
  <c r="H9" i="25"/>
  <c r="R8" i="25"/>
  <c r="O8" i="25"/>
  <c r="M8" i="25"/>
  <c r="L8" i="25"/>
  <c r="K8" i="25"/>
  <c r="H8" i="25"/>
  <c r="C3" i="25"/>
  <c r="C259" i="25" s="1"/>
  <c r="M379" i="2"/>
  <c r="R367" i="2"/>
  <c r="L367" i="2"/>
  <c r="M367" i="2" s="1"/>
  <c r="R366" i="2"/>
  <c r="L366" i="2"/>
  <c r="M366" i="2" s="1"/>
  <c r="R365" i="2"/>
  <c r="L365" i="2"/>
  <c r="M365" i="2" s="1"/>
  <c r="R364" i="2"/>
  <c r="M364" i="2"/>
  <c r="L364" i="2"/>
  <c r="L359" i="2"/>
  <c r="M359" i="2" s="1"/>
  <c r="M360" i="2" s="1"/>
  <c r="L354" i="2"/>
  <c r="M354" i="2" s="1"/>
  <c r="K354" i="2"/>
  <c r="H354" i="2"/>
  <c r="L353" i="2"/>
  <c r="M353" i="2" s="1"/>
  <c r="K353" i="2"/>
  <c r="H353" i="2"/>
  <c r="L352" i="2"/>
  <c r="M352" i="2" s="1"/>
  <c r="K352" i="2"/>
  <c r="H352" i="2"/>
  <c r="L351" i="2"/>
  <c r="M351" i="2" s="1"/>
  <c r="K351" i="2"/>
  <c r="H351" i="2"/>
  <c r="L350" i="2"/>
  <c r="M350" i="2" s="1"/>
  <c r="K350" i="2"/>
  <c r="H350" i="2"/>
  <c r="R303" i="2"/>
  <c r="L303" i="2"/>
  <c r="M303" i="2" s="1"/>
  <c r="R302" i="2"/>
  <c r="L302" i="2"/>
  <c r="M302" i="2" s="1"/>
  <c r="R301" i="2"/>
  <c r="L301" i="2"/>
  <c r="M301" i="2" s="1"/>
  <c r="R300" i="2"/>
  <c r="L300" i="2"/>
  <c r="M300" i="2" s="1"/>
  <c r="L295" i="2"/>
  <c r="M295" i="2" s="1"/>
  <c r="M296" i="2" s="1"/>
  <c r="M290" i="2"/>
  <c r="L290" i="2"/>
  <c r="K290" i="2"/>
  <c r="H290" i="2"/>
  <c r="M289" i="2"/>
  <c r="L289" i="2"/>
  <c r="K289" i="2"/>
  <c r="H289" i="2"/>
  <c r="M288" i="2"/>
  <c r="L288" i="2"/>
  <c r="K288" i="2"/>
  <c r="H288" i="2"/>
  <c r="M287" i="2"/>
  <c r="L287" i="2"/>
  <c r="K287" i="2"/>
  <c r="H287" i="2"/>
  <c r="M286" i="2"/>
  <c r="L286" i="2"/>
  <c r="K286" i="2"/>
  <c r="H286" i="2"/>
  <c r="R239" i="2"/>
  <c r="L239" i="2"/>
  <c r="M239" i="2" s="1"/>
  <c r="R238" i="2"/>
  <c r="L238" i="2"/>
  <c r="M238" i="2" s="1"/>
  <c r="R237" i="2"/>
  <c r="L237" i="2"/>
  <c r="M237" i="2" s="1"/>
  <c r="R236" i="2"/>
  <c r="L236" i="2"/>
  <c r="M236" i="2" s="1"/>
  <c r="L231" i="2"/>
  <c r="M231" i="2" s="1"/>
  <c r="M232" i="2" s="1"/>
  <c r="L226" i="2"/>
  <c r="M226" i="2" s="1"/>
  <c r="K226" i="2"/>
  <c r="H226" i="2"/>
  <c r="L225" i="2"/>
  <c r="M225" i="2" s="1"/>
  <c r="K225" i="2"/>
  <c r="H225" i="2"/>
  <c r="L224" i="2"/>
  <c r="M224" i="2" s="1"/>
  <c r="K224" i="2"/>
  <c r="H224" i="2"/>
  <c r="L223" i="2"/>
  <c r="M223" i="2" s="1"/>
  <c r="K223" i="2"/>
  <c r="H223" i="2"/>
  <c r="L222" i="2"/>
  <c r="M222" i="2" s="1"/>
  <c r="K222" i="2"/>
  <c r="H222" i="2"/>
  <c r="G189" i="2"/>
  <c r="R175" i="2"/>
  <c r="L175" i="2"/>
  <c r="M175" i="2" s="1"/>
  <c r="R174" i="2"/>
  <c r="L174" i="2"/>
  <c r="M174" i="2" s="1"/>
  <c r="R173" i="2"/>
  <c r="L173" i="2"/>
  <c r="M173" i="2" s="1"/>
  <c r="R172" i="2"/>
  <c r="L172" i="2"/>
  <c r="M172" i="2" s="1"/>
  <c r="L167" i="2"/>
  <c r="M167" i="2" s="1"/>
  <c r="M168" i="2" s="1"/>
  <c r="L162" i="2"/>
  <c r="M162" i="2" s="1"/>
  <c r="K162" i="2"/>
  <c r="H162" i="2"/>
  <c r="L161" i="2"/>
  <c r="M161" i="2" s="1"/>
  <c r="K161" i="2"/>
  <c r="H161" i="2"/>
  <c r="L160" i="2"/>
  <c r="M160" i="2" s="1"/>
  <c r="K160" i="2"/>
  <c r="H160" i="2"/>
  <c r="L159" i="2"/>
  <c r="M159" i="2" s="1"/>
  <c r="K159" i="2"/>
  <c r="H159" i="2"/>
  <c r="L158" i="2"/>
  <c r="M158" i="2" s="1"/>
  <c r="K158" i="2"/>
  <c r="H158" i="2"/>
  <c r="R111" i="2"/>
  <c r="L111" i="2"/>
  <c r="M111" i="2" s="1"/>
  <c r="R110" i="2"/>
  <c r="L110" i="2"/>
  <c r="M110" i="2" s="1"/>
  <c r="R109" i="2"/>
  <c r="L109" i="2"/>
  <c r="M109" i="2" s="1"/>
  <c r="R108" i="2"/>
  <c r="L108" i="2"/>
  <c r="M108" i="2" s="1"/>
  <c r="L103" i="2"/>
  <c r="M103" i="2" s="1"/>
  <c r="M104" i="2" s="1"/>
  <c r="L98" i="2"/>
  <c r="M98" i="2" s="1"/>
  <c r="K98" i="2"/>
  <c r="H98" i="2"/>
  <c r="L97" i="2"/>
  <c r="M97" i="2" s="1"/>
  <c r="K97" i="2"/>
  <c r="H97" i="2"/>
  <c r="L96" i="2"/>
  <c r="M96" i="2" s="1"/>
  <c r="K96" i="2"/>
  <c r="H96" i="2"/>
  <c r="L95" i="2"/>
  <c r="M95" i="2" s="1"/>
  <c r="K95" i="2"/>
  <c r="H95" i="2"/>
  <c r="L94" i="2"/>
  <c r="M94" i="2" s="1"/>
  <c r="K94" i="2"/>
  <c r="H94" i="2"/>
  <c r="R47" i="2"/>
  <c r="L47" i="2"/>
  <c r="M47" i="2" s="1"/>
  <c r="R46" i="2"/>
  <c r="L46" i="2"/>
  <c r="M46" i="2" s="1"/>
  <c r="R45" i="2"/>
  <c r="L45" i="2"/>
  <c r="M45" i="2" s="1"/>
  <c r="R44" i="2"/>
  <c r="L44" i="2"/>
  <c r="M44" i="2" s="1"/>
  <c r="L39" i="2"/>
  <c r="M39" i="2" s="1"/>
  <c r="M40" i="2" s="1"/>
  <c r="L34" i="2"/>
  <c r="M34" i="2" s="1"/>
  <c r="K34" i="2"/>
  <c r="H34" i="2"/>
  <c r="L33" i="2"/>
  <c r="M33" i="2" s="1"/>
  <c r="K33" i="2"/>
  <c r="H33" i="2"/>
  <c r="L32" i="2"/>
  <c r="M32" i="2" s="1"/>
  <c r="K32" i="2"/>
  <c r="H32" i="2"/>
  <c r="L31" i="2"/>
  <c r="M31" i="2" s="1"/>
  <c r="K31" i="2"/>
  <c r="H31" i="2"/>
  <c r="L30" i="2"/>
  <c r="M30" i="2" s="1"/>
  <c r="K30" i="2"/>
  <c r="H30" i="2"/>
  <c r="L24" i="2"/>
  <c r="M24" i="2" s="1"/>
  <c r="K24" i="2"/>
  <c r="H24" i="2"/>
  <c r="L23" i="2"/>
  <c r="M23" i="2" s="1"/>
  <c r="K23" i="2"/>
  <c r="H23" i="2"/>
  <c r="L22" i="2"/>
  <c r="M22" i="2" s="1"/>
  <c r="K22" i="2"/>
  <c r="H22" i="2"/>
  <c r="M35" i="25" l="1"/>
  <c r="M59" i="25" s="1"/>
  <c r="M99" i="25"/>
  <c r="M123" i="25" s="1"/>
  <c r="M227" i="25"/>
  <c r="M304" i="25"/>
  <c r="M112" i="25"/>
  <c r="M176" i="25"/>
  <c r="M240" i="25"/>
  <c r="M315" i="25"/>
  <c r="M314" i="25"/>
  <c r="M368" i="25"/>
  <c r="M187" i="25"/>
  <c r="M355" i="25"/>
  <c r="M379" i="25" s="1"/>
  <c r="C131" i="25"/>
  <c r="C195" i="25"/>
  <c r="M368" i="2"/>
  <c r="M304" i="2"/>
  <c r="M240" i="2"/>
  <c r="M48" i="2"/>
  <c r="M112" i="2"/>
  <c r="M176" i="2"/>
  <c r="M385" i="25" l="1"/>
  <c r="M251" i="25"/>
  <c r="D14" i="23" l="1"/>
  <c r="C3" i="2" l="1"/>
  <c r="J19" i="22" l="1"/>
  <c r="J24" i="22" l="1"/>
  <c r="J24" i="17"/>
  <c r="U375" i="2"/>
  <c r="F374" i="2" s="1"/>
  <c r="T375" i="2"/>
  <c r="F372" i="2" s="1"/>
  <c r="W374" i="2"/>
  <c r="V374" i="2"/>
  <c r="W373" i="2"/>
  <c r="V373" i="2"/>
  <c r="W372" i="2"/>
  <c r="V372" i="2"/>
  <c r="W371" i="2"/>
  <c r="W375" i="2" s="1"/>
  <c r="V371" i="2"/>
  <c r="V375" i="2" s="1"/>
  <c r="U311" i="2"/>
  <c r="F310" i="2" s="1"/>
  <c r="T311" i="2"/>
  <c r="F308" i="2" s="1"/>
  <c r="W310" i="2"/>
  <c r="V310" i="2"/>
  <c r="W309" i="2"/>
  <c r="V309" i="2"/>
  <c r="W308" i="2"/>
  <c r="V308" i="2"/>
  <c r="W307" i="2"/>
  <c r="W311" i="2" s="1"/>
  <c r="V307" i="2"/>
  <c r="V311" i="2" s="1"/>
  <c r="U247" i="2"/>
  <c r="F246" i="2" s="1"/>
  <c r="T247" i="2"/>
  <c r="F244" i="2" s="1"/>
  <c r="W246" i="2"/>
  <c r="V246" i="2"/>
  <c r="W245" i="2"/>
  <c r="V245" i="2"/>
  <c r="W244" i="2"/>
  <c r="V244" i="2"/>
  <c r="W243" i="2"/>
  <c r="W247" i="2" s="1"/>
  <c r="V243" i="2"/>
  <c r="V247" i="2" s="1"/>
  <c r="W117" i="2"/>
  <c r="W116" i="2"/>
  <c r="W179" i="2"/>
  <c r="W183" i="2" s="1"/>
  <c r="V179" i="2"/>
  <c r="V183" i="2" s="1"/>
  <c r="U183" i="2"/>
  <c r="F182" i="2" s="1"/>
  <c r="T183" i="2"/>
  <c r="F180" i="2" s="1"/>
  <c r="W182" i="2"/>
  <c r="V182" i="2"/>
  <c r="W181" i="2"/>
  <c r="V181" i="2"/>
  <c r="W180" i="2"/>
  <c r="V180" i="2"/>
  <c r="U119" i="2"/>
  <c r="F118" i="2" s="1"/>
  <c r="T119" i="2"/>
  <c r="F116" i="2" s="1"/>
  <c r="W118" i="2"/>
  <c r="V118" i="2"/>
  <c r="V117" i="2"/>
  <c r="V116" i="2"/>
  <c r="W115" i="2"/>
  <c r="W119" i="2" s="1"/>
  <c r="V115" i="2"/>
  <c r="V119" i="2" s="1"/>
  <c r="C11" i="23"/>
  <c r="G19" i="22" s="1"/>
  <c r="D11" i="23"/>
  <c r="H19" i="23" l="1"/>
  <c r="C14" i="23" l="1"/>
  <c r="A283" i="1"/>
  <c r="A227" i="1"/>
  <c r="A171" i="1"/>
  <c r="A115" i="1"/>
  <c r="A59" i="1"/>
  <c r="B323" i="2"/>
  <c r="B259" i="2"/>
  <c r="B195" i="2"/>
  <c r="B131" i="2"/>
  <c r="B67" i="2"/>
  <c r="K19" i="22" l="1"/>
  <c r="H19" i="22"/>
  <c r="G313" i="1" l="1"/>
  <c r="G314" i="1"/>
  <c r="A10" i="17" l="1"/>
  <c r="A15" i="17"/>
  <c r="K26" i="17" l="1"/>
  <c r="J26" i="17"/>
  <c r="K25" i="17"/>
  <c r="J25" i="17"/>
  <c r="K24" i="17"/>
  <c r="N19" i="17"/>
  <c r="M19" i="17"/>
  <c r="L19" i="17"/>
  <c r="C30" i="17" s="1"/>
  <c r="L30" i="17" s="1"/>
  <c r="G125" i="2" l="1"/>
  <c r="L121" i="2"/>
  <c r="M121" i="2" s="1"/>
  <c r="L120" i="2"/>
  <c r="M120" i="2" s="1"/>
  <c r="L118" i="2"/>
  <c r="L116" i="2"/>
  <c r="M118" i="2"/>
  <c r="E324" i="1"/>
  <c r="E323" i="1"/>
  <c r="G318" i="1"/>
  <c r="E309" i="1"/>
  <c r="G309" i="1" s="1"/>
  <c r="E308" i="1"/>
  <c r="E307" i="1"/>
  <c r="G307" i="1" s="1"/>
  <c r="E306" i="1"/>
  <c r="G306" i="1" s="1"/>
  <c r="E305" i="1"/>
  <c r="G305" i="1" s="1"/>
  <c r="E304" i="1"/>
  <c r="G304" i="1" s="1"/>
  <c r="E303" i="1"/>
  <c r="G303" i="1" s="1"/>
  <c r="E302" i="1"/>
  <c r="G302" i="1" s="1"/>
  <c r="E301" i="1"/>
  <c r="G301" i="1" s="1"/>
  <c r="E300" i="1"/>
  <c r="G300" i="1" s="1"/>
  <c r="E299" i="1"/>
  <c r="G299" i="1" s="1"/>
  <c r="E298" i="1"/>
  <c r="G298" i="1" s="1"/>
  <c r="E297" i="1"/>
  <c r="G297" i="1" s="1"/>
  <c r="E296" i="1"/>
  <c r="G296" i="1" s="1"/>
  <c r="E295" i="1"/>
  <c r="G295" i="1" s="1"/>
  <c r="E294" i="1"/>
  <c r="G294" i="1" s="1"/>
  <c r="E293" i="1"/>
  <c r="G293" i="1" s="1"/>
  <c r="E292" i="1"/>
  <c r="G292" i="1" s="1"/>
  <c r="E291" i="1"/>
  <c r="G291" i="1" s="1"/>
  <c r="E290" i="1"/>
  <c r="G290" i="1" s="1"/>
  <c r="E289" i="1"/>
  <c r="G289" i="1" s="1"/>
  <c r="E288" i="1"/>
  <c r="G288" i="1" s="1"/>
  <c r="F283" i="1"/>
  <c r="F227" i="1"/>
  <c r="G323" i="1"/>
  <c r="G319" i="1"/>
  <c r="G317" i="1"/>
  <c r="E268" i="1"/>
  <c r="E267" i="1"/>
  <c r="E212" i="1"/>
  <c r="E211" i="1"/>
  <c r="E156" i="1"/>
  <c r="E155" i="1"/>
  <c r="E100" i="1"/>
  <c r="E99" i="1"/>
  <c r="G381" i="2"/>
  <c r="L377" i="2"/>
  <c r="M377" i="2" s="1"/>
  <c r="L376" i="2"/>
  <c r="M376" i="2" s="1"/>
  <c r="L374" i="2"/>
  <c r="L372" i="2"/>
  <c r="M372" i="2"/>
  <c r="G317" i="2"/>
  <c r="L313" i="2"/>
  <c r="M313" i="2" s="1"/>
  <c r="L312" i="2"/>
  <c r="M312" i="2" s="1"/>
  <c r="L310" i="2"/>
  <c r="L308" i="2"/>
  <c r="G253" i="2"/>
  <c r="L249" i="2"/>
  <c r="M249" i="2" s="1"/>
  <c r="L248" i="2"/>
  <c r="M248" i="2" s="1"/>
  <c r="L246" i="2"/>
  <c r="L244" i="2"/>
  <c r="L185" i="2"/>
  <c r="M185" i="2" s="1"/>
  <c r="L184" i="2"/>
  <c r="M184" i="2" s="1"/>
  <c r="L182" i="2"/>
  <c r="L180" i="2"/>
  <c r="G61" i="2"/>
  <c r="U55" i="2"/>
  <c r="F54" i="2" s="1"/>
  <c r="T55" i="2"/>
  <c r="F52" i="2" s="1"/>
  <c r="W54" i="2"/>
  <c r="V54" i="2"/>
  <c r="W53" i="2"/>
  <c r="V53" i="2"/>
  <c r="W52" i="2"/>
  <c r="V52" i="2"/>
  <c r="W51" i="2"/>
  <c r="V51" i="2"/>
  <c r="E210" i="1" l="1"/>
  <c r="E98" i="1"/>
  <c r="E154" i="1"/>
  <c r="E266" i="1"/>
  <c r="E97" i="1"/>
  <c r="E153" i="1"/>
  <c r="E209" i="1"/>
  <c r="E265" i="1"/>
  <c r="E322" i="1"/>
  <c r="G322" i="1" s="1"/>
  <c r="E321" i="1"/>
  <c r="G321" i="1" s="1"/>
  <c r="M116" i="2"/>
  <c r="M122" i="2" s="1"/>
  <c r="M308" i="2"/>
  <c r="M374" i="2"/>
  <c r="M378" i="2" s="1"/>
  <c r="M244" i="2"/>
  <c r="M310" i="2"/>
  <c r="M246" i="2"/>
  <c r="M180" i="2"/>
  <c r="M182" i="2"/>
  <c r="V55" i="2"/>
  <c r="M52" i="2" s="1"/>
  <c r="W55" i="2"/>
  <c r="M54" i="2" s="1"/>
  <c r="G325" i="1" l="1"/>
  <c r="M250" i="2"/>
  <c r="M186" i="2"/>
  <c r="M314" i="2"/>
  <c r="G323" i="2" l="1"/>
  <c r="R349" i="2"/>
  <c r="O349" i="2"/>
  <c r="L349" i="2"/>
  <c r="M349" i="2" s="1"/>
  <c r="K349" i="2"/>
  <c r="H349" i="2"/>
  <c r="R348" i="2"/>
  <c r="O348" i="2"/>
  <c r="L348" i="2"/>
  <c r="M348" i="2" s="1"/>
  <c r="K348" i="2"/>
  <c r="H348" i="2"/>
  <c r="R347" i="2"/>
  <c r="O347" i="2"/>
  <c r="L347" i="2"/>
  <c r="M347" i="2" s="1"/>
  <c r="K347" i="2"/>
  <c r="H347" i="2"/>
  <c r="R346" i="2"/>
  <c r="O346" i="2"/>
  <c r="L346" i="2"/>
  <c r="M346" i="2" s="1"/>
  <c r="K346" i="2"/>
  <c r="H346" i="2"/>
  <c r="R345" i="2"/>
  <c r="O345" i="2"/>
  <c r="L345" i="2"/>
  <c r="M345" i="2" s="1"/>
  <c r="K345" i="2"/>
  <c r="H345" i="2"/>
  <c r="R344" i="2"/>
  <c r="O344" i="2"/>
  <c r="L344" i="2"/>
  <c r="M344" i="2" s="1"/>
  <c r="K344" i="2"/>
  <c r="H344" i="2"/>
  <c r="R343" i="2"/>
  <c r="O343" i="2"/>
  <c r="L343" i="2"/>
  <c r="M343" i="2" s="1"/>
  <c r="K343" i="2"/>
  <c r="H343" i="2"/>
  <c r="R342" i="2"/>
  <c r="O342" i="2"/>
  <c r="L342" i="2"/>
  <c r="M342" i="2" s="1"/>
  <c r="K342" i="2"/>
  <c r="H342" i="2"/>
  <c r="R341" i="2"/>
  <c r="O341" i="2"/>
  <c r="L341" i="2"/>
  <c r="M341" i="2" s="1"/>
  <c r="K341" i="2"/>
  <c r="H341" i="2"/>
  <c r="R340" i="2"/>
  <c r="O340" i="2"/>
  <c r="L340" i="2"/>
  <c r="M340" i="2" s="1"/>
  <c r="K340" i="2"/>
  <c r="H340" i="2"/>
  <c r="R339" i="2"/>
  <c r="O339" i="2"/>
  <c r="L339" i="2"/>
  <c r="M339" i="2" s="1"/>
  <c r="K339" i="2"/>
  <c r="H339" i="2"/>
  <c r="R338" i="2"/>
  <c r="O338" i="2"/>
  <c r="L338" i="2"/>
  <c r="M338" i="2" s="1"/>
  <c r="K338" i="2"/>
  <c r="H338" i="2"/>
  <c r="R337" i="2"/>
  <c r="O337" i="2"/>
  <c r="L337" i="2"/>
  <c r="M337" i="2" s="1"/>
  <c r="K337" i="2"/>
  <c r="H337" i="2"/>
  <c r="R336" i="2"/>
  <c r="O336" i="2"/>
  <c r="L336" i="2"/>
  <c r="M336" i="2" s="1"/>
  <c r="K336" i="2"/>
  <c r="H336" i="2"/>
  <c r="R335" i="2"/>
  <c r="O335" i="2"/>
  <c r="L335" i="2"/>
  <c r="M335" i="2" s="1"/>
  <c r="K335" i="2"/>
  <c r="H335" i="2"/>
  <c r="R334" i="2"/>
  <c r="O334" i="2"/>
  <c r="L334" i="2"/>
  <c r="M334" i="2" s="1"/>
  <c r="K334" i="2"/>
  <c r="H334" i="2"/>
  <c r="R333" i="2"/>
  <c r="O333" i="2"/>
  <c r="L333" i="2"/>
  <c r="M333" i="2" s="1"/>
  <c r="K333" i="2"/>
  <c r="H333" i="2"/>
  <c r="R332" i="2"/>
  <c r="O332" i="2"/>
  <c r="L332" i="2"/>
  <c r="M332" i="2" s="1"/>
  <c r="K332" i="2"/>
  <c r="H332" i="2"/>
  <c r="R331" i="2"/>
  <c r="O331" i="2"/>
  <c r="L331" i="2"/>
  <c r="M331" i="2" s="1"/>
  <c r="K331" i="2"/>
  <c r="H331" i="2"/>
  <c r="R330" i="2"/>
  <c r="O330" i="2"/>
  <c r="L330" i="2"/>
  <c r="M330" i="2" s="1"/>
  <c r="K330" i="2"/>
  <c r="H330" i="2"/>
  <c r="R329" i="2"/>
  <c r="O329" i="2"/>
  <c r="L329" i="2"/>
  <c r="M329" i="2" s="1"/>
  <c r="K329" i="2"/>
  <c r="H329" i="2"/>
  <c r="R328" i="2"/>
  <c r="O328" i="2"/>
  <c r="L328" i="2"/>
  <c r="M328" i="2" s="1"/>
  <c r="K328" i="2"/>
  <c r="H328" i="2"/>
  <c r="M355" i="2" l="1"/>
  <c r="F3" i="1"/>
  <c r="G3" i="2"/>
  <c r="Q26" i="22"/>
  <c r="M26" i="22"/>
  <c r="M20" i="22"/>
  <c r="J44" i="17"/>
  <c r="F171" i="1"/>
  <c r="F115" i="1"/>
  <c r="F59" i="1"/>
  <c r="G1" i="17"/>
  <c r="G259" i="2"/>
  <c r="G195" i="2"/>
  <c r="G131" i="2"/>
  <c r="G67" i="2"/>
  <c r="N25" i="22"/>
  <c r="J25" i="22"/>
  <c r="G25" i="22"/>
  <c r="J28" i="22"/>
  <c r="K27" i="22"/>
  <c r="G23" i="22"/>
  <c r="M22" i="22" s="1"/>
  <c r="D1" i="17"/>
  <c r="M41" i="17"/>
  <c r="K5" i="22"/>
  <c r="O19" i="22" s="1"/>
  <c r="N28" i="22"/>
  <c r="O27" i="22"/>
  <c r="R285" i="2"/>
  <c r="O285" i="2"/>
  <c r="L285" i="2"/>
  <c r="M285" i="2" s="1"/>
  <c r="K285" i="2"/>
  <c r="H285" i="2"/>
  <c r="R284" i="2"/>
  <c r="O284" i="2"/>
  <c r="L284" i="2"/>
  <c r="M284" i="2" s="1"/>
  <c r="K284" i="2"/>
  <c r="H284" i="2"/>
  <c r="R283" i="2"/>
  <c r="O283" i="2"/>
  <c r="L283" i="2"/>
  <c r="M283" i="2" s="1"/>
  <c r="K283" i="2"/>
  <c r="H283" i="2"/>
  <c r="R282" i="2"/>
  <c r="O282" i="2"/>
  <c r="L282" i="2"/>
  <c r="M282" i="2" s="1"/>
  <c r="K282" i="2"/>
  <c r="H282" i="2"/>
  <c r="R281" i="2"/>
  <c r="O281" i="2"/>
  <c r="L281" i="2"/>
  <c r="M281" i="2" s="1"/>
  <c r="K281" i="2"/>
  <c r="H281" i="2"/>
  <c r="R280" i="2"/>
  <c r="O280" i="2"/>
  <c r="L280" i="2"/>
  <c r="M280" i="2" s="1"/>
  <c r="K280" i="2"/>
  <c r="H280" i="2"/>
  <c r="R279" i="2"/>
  <c r="O279" i="2"/>
  <c r="L279" i="2"/>
  <c r="M279" i="2" s="1"/>
  <c r="K279" i="2"/>
  <c r="H279" i="2"/>
  <c r="R278" i="2"/>
  <c r="O278" i="2"/>
  <c r="L278" i="2"/>
  <c r="M278" i="2" s="1"/>
  <c r="K278" i="2"/>
  <c r="H278" i="2"/>
  <c r="R277" i="2"/>
  <c r="O277" i="2"/>
  <c r="L277" i="2"/>
  <c r="M277" i="2" s="1"/>
  <c r="K277" i="2"/>
  <c r="H277" i="2"/>
  <c r="R276" i="2"/>
  <c r="O276" i="2"/>
  <c r="L276" i="2"/>
  <c r="M276" i="2" s="1"/>
  <c r="K276" i="2"/>
  <c r="H276" i="2"/>
  <c r="R275" i="2"/>
  <c r="O275" i="2"/>
  <c r="L275" i="2"/>
  <c r="M275" i="2" s="1"/>
  <c r="K275" i="2"/>
  <c r="H275" i="2"/>
  <c r="R274" i="2"/>
  <c r="O274" i="2"/>
  <c r="L274" i="2"/>
  <c r="M274" i="2" s="1"/>
  <c r="K274" i="2"/>
  <c r="H274" i="2"/>
  <c r="R273" i="2"/>
  <c r="O273" i="2"/>
  <c r="L273" i="2"/>
  <c r="M273" i="2" s="1"/>
  <c r="K273" i="2"/>
  <c r="H273" i="2"/>
  <c r="R272" i="2"/>
  <c r="O272" i="2"/>
  <c r="L272" i="2"/>
  <c r="M272" i="2" s="1"/>
  <c r="K272" i="2"/>
  <c r="H272" i="2"/>
  <c r="R271" i="2"/>
  <c r="O271" i="2"/>
  <c r="L271" i="2"/>
  <c r="M271" i="2" s="1"/>
  <c r="K271" i="2"/>
  <c r="H271" i="2"/>
  <c r="R270" i="2"/>
  <c r="O270" i="2"/>
  <c r="L270" i="2"/>
  <c r="M270" i="2" s="1"/>
  <c r="K270" i="2"/>
  <c r="H270" i="2"/>
  <c r="R269" i="2"/>
  <c r="O269" i="2"/>
  <c r="L269" i="2"/>
  <c r="M269" i="2" s="1"/>
  <c r="K269" i="2"/>
  <c r="H269" i="2"/>
  <c r="R268" i="2"/>
  <c r="O268" i="2"/>
  <c r="L268" i="2"/>
  <c r="M268" i="2" s="1"/>
  <c r="K268" i="2"/>
  <c r="H268" i="2"/>
  <c r="R267" i="2"/>
  <c r="O267" i="2"/>
  <c r="L267" i="2"/>
  <c r="M267" i="2" s="1"/>
  <c r="K267" i="2"/>
  <c r="H267" i="2"/>
  <c r="R266" i="2"/>
  <c r="O266" i="2"/>
  <c r="L266" i="2"/>
  <c r="M266" i="2" s="1"/>
  <c r="K266" i="2"/>
  <c r="H266" i="2"/>
  <c r="R265" i="2"/>
  <c r="O265" i="2"/>
  <c r="L265" i="2"/>
  <c r="M265" i="2" s="1"/>
  <c r="K265" i="2"/>
  <c r="H265" i="2"/>
  <c r="R264" i="2"/>
  <c r="O264" i="2"/>
  <c r="L264" i="2"/>
  <c r="M264" i="2" s="1"/>
  <c r="K264" i="2"/>
  <c r="H264" i="2"/>
  <c r="R221" i="2"/>
  <c r="O221" i="2"/>
  <c r="L221" i="2"/>
  <c r="M221" i="2" s="1"/>
  <c r="K221" i="2"/>
  <c r="H221" i="2"/>
  <c r="R220" i="2"/>
  <c r="O220" i="2"/>
  <c r="L220" i="2"/>
  <c r="M220" i="2" s="1"/>
  <c r="K220" i="2"/>
  <c r="H220" i="2"/>
  <c r="R219" i="2"/>
  <c r="O219" i="2"/>
  <c r="L219" i="2"/>
  <c r="M219" i="2" s="1"/>
  <c r="K219" i="2"/>
  <c r="H219" i="2"/>
  <c r="R218" i="2"/>
  <c r="O218" i="2"/>
  <c r="L218" i="2"/>
  <c r="M218" i="2" s="1"/>
  <c r="K218" i="2"/>
  <c r="H218" i="2"/>
  <c r="R217" i="2"/>
  <c r="O217" i="2"/>
  <c r="L217" i="2"/>
  <c r="M217" i="2" s="1"/>
  <c r="K217" i="2"/>
  <c r="H217" i="2"/>
  <c r="R216" i="2"/>
  <c r="O216" i="2"/>
  <c r="L216" i="2"/>
  <c r="M216" i="2" s="1"/>
  <c r="K216" i="2"/>
  <c r="H216" i="2"/>
  <c r="R215" i="2"/>
  <c r="O215" i="2"/>
  <c r="L215" i="2"/>
  <c r="M215" i="2" s="1"/>
  <c r="K215" i="2"/>
  <c r="H215" i="2"/>
  <c r="R214" i="2"/>
  <c r="O214" i="2"/>
  <c r="L214" i="2"/>
  <c r="M214" i="2" s="1"/>
  <c r="K214" i="2"/>
  <c r="H214" i="2"/>
  <c r="R213" i="2"/>
  <c r="O213" i="2"/>
  <c r="L213" i="2"/>
  <c r="M213" i="2" s="1"/>
  <c r="K213" i="2"/>
  <c r="H213" i="2"/>
  <c r="R212" i="2"/>
  <c r="O212" i="2"/>
  <c r="L212" i="2"/>
  <c r="M212" i="2" s="1"/>
  <c r="K212" i="2"/>
  <c r="H212" i="2"/>
  <c r="R211" i="2"/>
  <c r="O211" i="2"/>
  <c r="L211" i="2"/>
  <c r="M211" i="2" s="1"/>
  <c r="K211" i="2"/>
  <c r="H211" i="2"/>
  <c r="R210" i="2"/>
  <c r="O210" i="2"/>
  <c r="L210" i="2"/>
  <c r="M210" i="2" s="1"/>
  <c r="K210" i="2"/>
  <c r="H210" i="2"/>
  <c r="R209" i="2"/>
  <c r="O209" i="2"/>
  <c r="L209" i="2"/>
  <c r="M209" i="2" s="1"/>
  <c r="K209" i="2"/>
  <c r="H209" i="2"/>
  <c r="R208" i="2"/>
  <c r="O208" i="2"/>
  <c r="L208" i="2"/>
  <c r="M208" i="2" s="1"/>
  <c r="K208" i="2"/>
  <c r="H208" i="2"/>
  <c r="R207" i="2"/>
  <c r="O207" i="2"/>
  <c r="L207" i="2"/>
  <c r="M207" i="2" s="1"/>
  <c r="K207" i="2"/>
  <c r="H207" i="2"/>
  <c r="R206" i="2"/>
  <c r="O206" i="2"/>
  <c r="L206" i="2"/>
  <c r="M206" i="2" s="1"/>
  <c r="K206" i="2"/>
  <c r="H206" i="2"/>
  <c r="R205" i="2"/>
  <c r="O205" i="2"/>
  <c r="L205" i="2"/>
  <c r="M205" i="2" s="1"/>
  <c r="K205" i="2"/>
  <c r="H205" i="2"/>
  <c r="R204" i="2"/>
  <c r="O204" i="2"/>
  <c r="L204" i="2"/>
  <c r="M204" i="2" s="1"/>
  <c r="K204" i="2"/>
  <c r="H204" i="2"/>
  <c r="R203" i="2"/>
  <c r="O203" i="2"/>
  <c r="L203" i="2"/>
  <c r="M203" i="2" s="1"/>
  <c r="K203" i="2"/>
  <c r="H203" i="2"/>
  <c r="R202" i="2"/>
  <c r="O202" i="2"/>
  <c r="L202" i="2"/>
  <c r="M202" i="2" s="1"/>
  <c r="K202" i="2"/>
  <c r="H202" i="2"/>
  <c r="R201" i="2"/>
  <c r="O201" i="2"/>
  <c r="L201" i="2"/>
  <c r="M201" i="2" s="1"/>
  <c r="K201" i="2"/>
  <c r="H201" i="2"/>
  <c r="R200" i="2"/>
  <c r="O200" i="2"/>
  <c r="L200" i="2"/>
  <c r="M200" i="2" s="1"/>
  <c r="K200" i="2"/>
  <c r="H200" i="2"/>
  <c r="R157" i="2"/>
  <c r="O157" i="2"/>
  <c r="L157" i="2"/>
  <c r="M157" i="2" s="1"/>
  <c r="K157" i="2"/>
  <c r="H157" i="2"/>
  <c r="R156" i="2"/>
  <c r="O156" i="2"/>
  <c r="L156" i="2"/>
  <c r="M156" i="2" s="1"/>
  <c r="K156" i="2"/>
  <c r="H156" i="2"/>
  <c r="R155" i="2"/>
  <c r="O155" i="2"/>
  <c r="L155" i="2"/>
  <c r="M155" i="2" s="1"/>
  <c r="K155" i="2"/>
  <c r="H155" i="2"/>
  <c r="R154" i="2"/>
  <c r="O154" i="2"/>
  <c r="L154" i="2"/>
  <c r="M154" i="2" s="1"/>
  <c r="K154" i="2"/>
  <c r="H154" i="2"/>
  <c r="R153" i="2"/>
  <c r="O153" i="2"/>
  <c r="L153" i="2"/>
  <c r="M153" i="2" s="1"/>
  <c r="K153" i="2"/>
  <c r="H153" i="2"/>
  <c r="R152" i="2"/>
  <c r="O152" i="2"/>
  <c r="L152" i="2"/>
  <c r="M152" i="2" s="1"/>
  <c r="K152" i="2"/>
  <c r="H152" i="2"/>
  <c r="R151" i="2"/>
  <c r="O151" i="2"/>
  <c r="L151" i="2"/>
  <c r="M151" i="2" s="1"/>
  <c r="K151" i="2"/>
  <c r="H151" i="2"/>
  <c r="R150" i="2"/>
  <c r="O150" i="2"/>
  <c r="L150" i="2"/>
  <c r="M150" i="2" s="1"/>
  <c r="K150" i="2"/>
  <c r="H150" i="2"/>
  <c r="R149" i="2"/>
  <c r="O149" i="2"/>
  <c r="L149" i="2"/>
  <c r="M149" i="2" s="1"/>
  <c r="K149" i="2"/>
  <c r="H149" i="2"/>
  <c r="R148" i="2"/>
  <c r="O148" i="2"/>
  <c r="L148" i="2"/>
  <c r="M148" i="2" s="1"/>
  <c r="K148" i="2"/>
  <c r="H148" i="2"/>
  <c r="R147" i="2"/>
  <c r="O147" i="2"/>
  <c r="L147" i="2"/>
  <c r="M147" i="2" s="1"/>
  <c r="K147" i="2"/>
  <c r="H147" i="2"/>
  <c r="R146" i="2"/>
  <c r="O146" i="2"/>
  <c r="L146" i="2"/>
  <c r="M146" i="2" s="1"/>
  <c r="K146" i="2"/>
  <c r="H146" i="2"/>
  <c r="R145" i="2"/>
  <c r="O145" i="2"/>
  <c r="L145" i="2"/>
  <c r="M145" i="2" s="1"/>
  <c r="K145" i="2"/>
  <c r="H145" i="2"/>
  <c r="R144" i="2"/>
  <c r="O144" i="2"/>
  <c r="L144" i="2"/>
  <c r="M144" i="2" s="1"/>
  <c r="K144" i="2"/>
  <c r="H144" i="2"/>
  <c r="R143" i="2"/>
  <c r="O143" i="2"/>
  <c r="L143" i="2"/>
  <c r="M143" i="2" s="1"/>
  <c r="K143" i="2"/>
  <c r="H143" i="2"/>
  <c r="R142" i="2"/>
  <c r="O142" i="2"/>
  <c r="L142" i="2"/>
  <c r="M142" i="2" s="1"/>
  <c r="K142" i="2"/>
  <c r="H142" i="2"/>
  <c r="R141" i="2"/>
  <c r="O141" i="2"/>
  <c r="L141" i="2"/>
  <c r="M141" i="2" s="1"/>
  <c r="K141" i="2"/>
  <c r="H141" i="2"/>
  <c r="R140" i="2"/>
  <c r="O140" i="2"/>
  <c r="L140" i="2"/>
  <c r="M140" i="2" s="1"/>
  <c r="K140" i="2"/>
  <c r="H140" i="2"/>
  <c r="R139" i="2"/>
  <c r="O139" i="2"/>
  <c r="L139" i="2"/>
  <c r="M139" i="2" s="1"/>
  <c r="K139" i="2"/>
  <c r="H139" i="2"/>
  <c r="R138" i="2"/>
  <c r="O138" i="2"/>
  <c r="L138" i="2"/>
  <c r="M138" i="2" s="1"/>
  <c r="K138" i="2"/>
  <c r="H138" i="2"/>
  <c r="R137" i="2"/>
  <c r="O137" i="2"/>
  <c r="L137" i="2"/>
  <c r="M137" i="2" s="1"/>
  <c r="K137" i="2"/>
  <c r="H137" i="2"/>
  <c r="R136" i="2"/>
  <c r="O136" i="2"/>
  <c r="L136" i="2"/>
  <c r="M136" i="2" s="1"/>
  <c r="K136" i="2"/>
  <c r="H136" i="2"/>
  <c r="R93" i="2"/>
  <c r="O93" i="2"/>
  <c r="L93" i="2"/>
  <c r="M93" i="2" s="1"/>
  <c r="K93" i="2"/>
  <c r="H93" i="2"/>
  <c r="R92" i="2"/>
  <c r="O92" i="2"/>
  <c r="L92" i="2"/>
  <c r="M92" i="2" s="1"/>
  <c r="K92" i="2"/>
  <c r="H92" i="2"/>
  <c r="R91" i="2"/>
  <c r="O91" i="2"/>
  <c r="L91" i="2"/>
  <c r="M91" i="2" s="1"/>
  <c r="K91" i="2"/>
  <c r="H91" i="2"/>
  <c r="R90" i="2"/>
  <c r="O90" i="2"/>
  <c r="L90" i="2"/>
  <c r="M90" i="2" s="1"/>
  <c r="K90" i="2"/>
  <c r="H90" i="2"/>
  <c r="R89" i="2"/>
  <c r="O89" i="2"/>
  <c r="L89" i="2"/>
  <c r="M89" i="2" s="1"/>
  <c r="K89" i="2"/>
  <c r="H89" i="2"/>
  <c r="R88" i="2"/>
  <c r="O88" i="2"/>
  <c r="L88" i="2"/>
  <c r="M88" i="2" s="1"/>
  <c r="K88" i="2"/>
  <c r="H88" i="2"/>
  <c r="R87" i="2"/>
  <c r="O87" i="2"/>
  <c r="L87" i="2"/>
  <c r="M87" i="2" s="1"/>
  <c r="K87" i="2"/>
  <c r="H87" i="2"/>
  <c r="R86" i="2"/>
  <c r="O86" i="2"/>
  <c r="L86" i="2"/>
  <c r="M86" i="2" s="1"/>
  <c r="K86" i="2"/>
  <c r="H86" i="2"/>
  <c r="R85" i="2"/>
  <c r="O85" i="2"/>
  <c r="L85" i="2"/>
  <c r="M85" i="2" s="1"/>
  <c r="K85" i="2"/>
  <c r="H85" i="2"/>
  <c r="R84" i="2"/>
  <c r="O84" i="2"/>
  <c r="L84" i="2"/>
  <c r="M84" i="2" s="1"/>
  <c r="K84" i="2"/>
  <c r="H84" i="2"/>
  <c r="R83" i="2"/>
  <c r="O83" i="2"/>
  <c r="L83" i="2"/>
  <c r="M83" i="2" s="1"/>
  <c r="K83" i="2"/>
  <c r="H83" i="2"/>
  <c r="R82" i="2"/>
  <c r="O82" i="2"/>
  <c r="L82" i="2"/>
  <c r="M82" i="2" s="1"/>
  <c r="K82" i="2"/>
  <c r="H82" i="2"/>
  <c r="R81" i="2"/>
  <c r="O81" i="2"/>
  <c r="L81" i="2"/>
  <c r="M81" i="2" s="1"/>
  <c r="K81" i="2"/>
  <c r="H81" i="2"/>
  <c r="R80" i="2"/>
  <c r="O80" i="2"/>
  <c r="L80" i="2"/>
  <c r="M80" i="2" s="1"/>
  <c r="K80" i="2"/>
  <c r="H80" i="2"/>
  <c r="R79" i="2"/>
  <c r="O79" i="2"/>
  <c r="L79" i="2"/>
  <c r="M79" i="2" s="1"/>
  <c r="K79" i="2"/>
  <c r="H79" i="2"/>
  <c r="R78" i="2"/>
  <c r="O78" i="2"/>
  <c r="L78" i="2"/>
  <c r="M78" i="2" s="1"/>
  <c r="K78" i="2"/>
  <c r="H78" i="2"/>
  <c r="R77" i="2"/>
  <c r="O77" i="2"/>
  <c r="L77" i="2"/>
  <c r="M77" i="2" s="1"/>
  <c r="K77" i="2"/>
  <c r="H77" i="2"/>
  <c r="R76" i="2"/>
  <c r="O76" i="2"/>
  <c r="L76" i="2"/>
  <c r="M76" i="2" s="1"/>
  <c r="K76" i="2"/>
  <c r="H76" i="2"/>
  <c r="R75" i="2"/>
  <c r="O75" i="2"/>
  <c r="L75" i="2"/>
  <c r="M75" i="2" s="1"/>
  <c r="K75" i="2"/>
  <c r="H75" i="2"/>
  <c r="R74" i="2"/>
  <c r="O74" i="2"/>
  <c r="L74" i="2"/>
  <c r="M74" i="2" s="1"/>
  <c r="K74" i="2"/>
  <c r="H74" i="2"/>
  <c r="R73" i="2"/>
  <c r="O73" i="2"/>
  <c r="L73" i="2"/>
  <c r="M73" i="2" s="1"/>
  <c r="K73" i="2"/>
  <c r="H73" i="2"/>
  <c r="R72" i="2"/>
  <c r="O72" i="2"/>
  <c r="L72" i="2"/>
  <c r="M72" i="2" s="1"/>
  <c r="K72" i="2"/>
  <c r="H72" i="2"/>
  <c r="J12" i="21"/>
  <c r="N27" i="22"/>
  <c r="A14" i="17"/>
  <c r="A13" i="17"/>
  <c r="A12" i="17"/>
  <c r="A11" i="17"/>
  <c r="K16" i="2"/>
  <c r="G267" i="1"/>
  <c r="G266" i="1"/>
  <c r="G265" i="1"/>
  <c r="G263" i="1"/>
  <c r="G262" i="1"/>
  <c r="G261" i="1"/>
  <c r="G260" i="1"/>
  <c r="G258" i="1"/>
  <c r="G257" i="1"/>
  <c r="E253" i="1"/>
  <c r="G253" i="1" s="1"/>
  <c r="E252" i="1"/>
  <c r="G252" i="1" s="1"/>
  <c r="E251" i="1"/>
  <c r="G251" i="1" s="1"/>
  <c r="E250" i="1"/>
  <c r="G250" i="1" s="1"/>
  <c r="E249" i="1"/>
  <c r="G249" i="1" s="1"/>
  <c r="E248" i="1"/>
  <c r="G248" i="1" s="1"/>
  <c r="E247" i="1"/>
  <c r="G247" i="1" s="1"/>
  <c r="E246" i="1"/>
  <c r="G246" i="1" s="1"/>
  <c r="E245" i="1"/>
  <c r="G245" i="1" s="1"/>
  <c r="E244" i="1"/>
  <c r="G244" i="1" s="1"/>
  <c r="E243" i="1"/>
  <c r="G243" i="1" s="1"/>
  <c r="E242" i="1"/>
  <c r="G242" i="1" s="1"/>
  <c r="E241" i="1"/>
  <c r="G241" i="1" s="1"/>
  <c r="E240" i="1"/>
  <c r="G240" i="1" s="1"/>
  <c r="E239" i="1"/>
  <c r="G239" i="1" s="1"/>
  <c r="E238" i="1"/>
  <c r="G238" i="1" s="1"/>
  <c r="E237" i="1"/>
  <c r="G237" i="1" s="1"/>
  <c r="E236" i="1"/>
  <c r="G236" i="1" s="1"/>
  <c r="E235" i="1"/>
  <c r="G235" i="1" s="1"/>
  <c r="E234" i="1"/>
  <c r="G234" i="1" s="1"/>
  <c r="E233" i="1"/>
  <c r="G233" i="1" s="1"/>
  <c r="E232" i="1"/>
  <c r="G232" i="1" s="1"/>
  <c r="G211" i="1"/>
  <c r="G210" i="1"/>
  <c r="G209" i="1"/>
  <c r="G207" i="1"/>
  <c r="G206" i="1"/>
  <c r="G205" i="1"/>
  <c r="G204" i="1"/>
  <c r="G202" i="1"/>
  <c r="G201" i="1"/>
  <c r="E197" i="1"/>
  <c r="G197" i="1" s="1"/>
  <c r="E196" i="1"/>
  <c r="G196" i="1" s="1"/>
  <c r="E195" i="1"/>
  <c r="G195" i="1" s="1"/>
  <c r="E194" i="1"/>
  <c r="G194" i="1" s="1"/>
  <c r="E193" i="1"/>
  <c r="G193" i="1" s="1"/>
  <c r="E192" i="1"/>
  <c r="G192" i="1" s="1"/>
  <c r="E191" i="1"/>
  <c r="G191" i="1" s="1"/>
  <c r="E190" i="1"/>
  <c r="G190" i="1" s="1"/>
  <c r="E189" i="1"/>
  <c r="G189" i="1" s="1"/>
  <c r="E188" i="1"/>
  <c r="G188" i="1" s="1"/>
  <c r="E187" i="1"/>
  <c r="G187" i="1" s="1"/>
  <c r="E186" i="1"/>
  <c r="G186" i="1" s="1"/>
  <c r="E185" i="1"/>
  <c r="G185" i="1" s="1"/>
  <c r="E184" i="1"/>
  <c r="G184" i="1" s="1"/>
  <c r="E183" i="1"/>
  <c r="G183" i="1" s="1"/>
  <c r="E182" i="1"/>
  <c r="G182" i="1" s="1"/>
  <c r="E181" i="1"/>
  <c r="G181" i="1" s="1"/>
  <c r="E180" i="1"/>
  <c r="G180" i="1" s="1"/>
  <c r="E179" i="1"/>
  <c r="G179" i="1" s="1"/>
  <c r="E178" i="1"/>
  <c r="G178" i="1" s="1"/>
  <c r="E177" i="1"/>
  <c r="G177" i="1" s="1"/>
  <c r="E176" i="1"/>
  <c r="G176" i="1" s="1"/>
  <c r="G155" i="1"/>
  <c r="G154" i="1"/>
  <c r="G153" i="1"/>
  <c r="G151" i="1"/>
  <c r="G150" i="1"/>
  <c r="G149" i="1"/>
  <c r="G148" i="1"/>
  <c r="G146" i="1"/>
  <c r="G145" i="1"/>
  <c r="E141" i="1"/>
  <c r="G141" i="1" s="1"/>
  <c r="E140" i="1"/>
  <c r="G140" i="1" s="1"/>
  <c r="E139" i="1"/>
  <c r="G139" i="1" s="1"/>
  <c r="E138" i="1"/>
  <c r="G138" i="1" s="1"/>
  <c r="E137" i="1"/>
  <c r="G137" i="1" s="1"/>
  <c r="E136" i="1"/>
  <c r="G136" i="1" s="1"/>
  <c r="E135" i="1"/>
  <c r="G135" i="1" s="1"/>
  <c r="E134" i="1"/>
  <c r="G134" i="1" s="1"/>
  <c r="E133" i="1"/>
  <c r="G133" i="1" s="1"/>
  <c r="E132" i="1"/>
  <c r="G132" i="1" s="1"/>
  <c r="E131" i="1"/>
  <c r="G131" i="1" s="1"/>
  <c r="E130" i="1"/>
  <c r="G130" i="1" s="1"/>
  <c r="E129" i="1"/>
  <c r="G129" i="1" s="1"/>
  <c r="E128" i="1"/>
  <c r="G128" i="1" s="1"/>
  <c r="E127" i="1"/>
  <c r="G127" i="1" s="1"/>
  <c r="E126" i="1"/>
  <c r="G126" i="1" s="1"/>
  <c r="E125" i="1"/>
  <c r="G125" i="1" s="1"/>
  <c r="E124" i="1"/>
  <c r="G124" i="1" s="1"/>
  <c r="E123" i="1"/>
  <c r="G123" i="1" s="1"/>
  <c r="E122" i="1"/>
  <c r="G122" i="1" s="1"/>
  <c r="E121" i="1"/>
  <c r="G121" i="1" s="1"/>
  <c r="E120" i="1"/>
  <c r="G120" i="1" s="1"/>
  <c r="G99" i="1"/>
  <c r="G98" i="1"/>
  <c r="G97" i="1"/>
  <c r="G39" i="1"/>
  <c r="G38" i="1"/>
  <c r="G37" i="1"/>
  <c r="E44" i="1"/>
  <c r="E43" i="1"/>
  <c r="G43" i="1" s="1"/>
  <c r="E42" i="1"/>
  <c r="G42" i="1" s="1"/>
  <c r="E41" i="1"/>
  <c r="G41" i="1" s="1"/>
  <c r="E29" i="1"/>
  <c r="G29" i="1" s="1"/>
  <c r="E28" i="1"/>
  <c r="G28" i="1" s="1"/>
  <c r="E27" i="1"/>
  <c r="G27" i="1" s="1"/>
  <c r="E26" i="1"/>
  <c r="G26" i="1" s="1"/>
  <c r="E25" i="1"/>
  <c r="G25" i="1" s="1"/>
  <c r="E24" i="1"/>
  <c r="G24" i="1" s="1"/>
  <c r="E23" i="1"/>
  <c r="G23" i="1" s="1"/>
  <c r="G22" i="1"/>
  <c r="E21" i="1"/>
  <c r="G21" i="1" s="1"/>
  <c r="E20" i="1"/>
  <c r="G20" i="1" s="1"/>
  <c r="E19" i="1"/>
  <c r="G19" i="1" s="1"/>
  <c r="E18" i="1"/>
  <c r="G18" i="1" s="1"/>
  <c r="E17" i="1"/>
  <c r="G17" i="1" s="1"/>
  <c r="E16" i="1"/>
  <c r="G16" i="1" s="1"/>
  <c r="E15" i="1"/>
  <c r="G15" i="1" s="1"/>
  <c r="E14" i="1"/>
  <c r="G14" i="1" s="1"/>
  <c r="E13" i="1"/>
  <c r="G13" i="1" s="1"/>
  <c r="E12" i="1"/>
  <c r="G12" i="1" s="1"/>
  <c r="E11" i="1"/>
  <c r="G11" i="1" s="1"/>
  <c r="E10" i="1"/>
  <c r="G10" i="1" s="1"/>
  <c r="E9" i="1"/>
  <c r="G9" i="1" s="1"/>
  <c r="E8" i="1"/>
  <c r="G8" i="1" s="1"/>
  <c r="R29" i="2"/>
  <c r="R28" i="2"/>
  <c r="R27" i="2"/>
  <c r="R26" i="2"/>
  <c r="R25" i="2"/>
  <c r="R24" i="2"/>
  <c r="R23" i="2"/>
  <c r="R22" i="2"/>
  <c r="R21" i="2"/>
  <c r="R20" i="2"/>
  <c r="R19" i="2"/>
  <c r="R18" i="2"/>
  <c r="R17" i="2"/>
  <c r="R16" i="2"/>
  <c r="R15" i="2"/>
  <c r="R14" i="2"/>
  <c r="R13" i="2"/>
  <c r="R12" i="2"/>
  <c r="R11" i="2"/>
  <c r="R10" i="2"/>
  <c r="R9" i="2"/>
  <c r="R8" i="2"/>
  <c r="O29" i="2"/>
  <c r="O28" i="2"/>
  <c r="O27" i="2"/>
  <c r="O26" i="2"/>
  <c r="O25" i="2"/>
  <c r="O24" i="2"/>
  <c r="O23" i="2"/>
  <c r="O22" i="2"/>
  <c r="O21" i="2"/>
  <c r="O20" i="2"/>
  <c r="O19" i="2"/>
  <c r="O18" i="2"/>
  <c r="O17" i="2"/>
  <c r="O16" i="2"/>
  <c r="O15" i="2"/>
  <c r="O14" i="2"/>
  <c r="O13" i="2"/>
  <c r="O12" i="2"/>
  <c r="O11" i="2"/>
  <c r="O10" i="2"/>
  <c r="O9" i="2"/>
  <c r="O8" i="2"/>
  <c r="Q19" i="17"/>
  <c r="P19" i="17"/>
  <c r="O19" i="17"/>
  <c r="C31" i="17" s="1"/>
  <c r="F31" i="17" s="1"/>
  <c r="K19" i="17"/>
  <c r="J19" i="17"/>
  <c r="I19" i="17"/>
  <c r="C26" i="17" s="1"/>
  <c r="F26" i="17" s="1"/>
  <c r="L26" i="17" s="1"/>
  <c r="H19" i="17"/>
  <c r="G19" i="17"/>
  <c r="F19" i="17"/>
  <c r="C25" i="17" s="1"/>
  <c r="F25" i="17" s="1"/>
  <c r="L25" i="17" s="1"/>
  <c r="E19" i="17"/>
  <c r="D19" i="17"/>
  <c r="C19" i="17"/>
  <c r="C24" i="17" s="1"/>
  <c r="F24" i="17" s="1"/>
  <c r="L24" i="17" s="1"/>
  <c r="L57" i="2"/>
  <c r="M57" i="2" s="1"/>
  <c r="H8" i="2"/>
  <c r="K8" i="2"/>
  <c r="L8" i="2"/>
  <c r="M8" i="2" s="1"/>
  <c r="H9" i="2"/>
  <c r="K9" i="2"/>
  <c r="L9" i="2"/>
  <c r="M9" i="2" s="1"/>
  <c r="H10" i="2"/>
  <c r="K10" i="2"/>
  <c r="L10" i="2"/>
  <c r="M10" i="2" s="1"/>
  <c r="H11" i="2"/>
  <c r="K11" i="2"/>
  <c r="L11" i="2"/>
  <c r="M11" i="2" s="1"/>
  <c r="H12" i="2"/>
  <c r="K12" i="2"/>
  <c r="L12" i="2"/>
  <c r="M12" i="2" s="1"/>
  <c r="H13" i="2"/>
  <c r="K13" i="2"/>
  <c r="L13" i="2"/>
  <c r="M13" i="2" s="1"/>
  <c r="H14" i="2"/>
  <c r="K14" i="2"/>
  <c r="L14" i="2"/>
  <c r="M14" i="2" s="1"/>
  <c r="H15" i="2"/>
  <c r="K15" i="2"/>
  <c r="L15" i="2"/>
  <c r="M15" i="2" s="1"/>
  <c r="H16" i="2"/>
  <c r="L16" i="2"/>
  <c r="M16" i="2" s="1"/>
  <c r="H17" i="2"/>
  <c r="K17" i="2"/>
  <c r="L17" i="2"/>
  <c r="M17" i="2" s="1"/>
  <c r="H18" i="2"/>
  <c r="K18" i="2"/>
  <c r="L18" i="2"/>
  <c r="M18" i="2" s="1"/>
  <c r="H19" i="2"/>
  <c r="K19" i="2"/>
  <c r="L19" i="2"/>
  <c r="M19" i="2" s="1"/>
  <c r="H20" i="2"/>
  <c r="K20" i="2"/>
  <c r="L20" i="2"/>
  <c r="M20" i="2" s="1"/>
  <c r="H21" i="2"/>
  <c r="K21" i="2"/>
  <c r="L21" i="2"/>
  <c r="M21" i="2" s="1"/>
  <c r="H25" i="2"/>
  <c r="K25" i="2"/>
  <c r="L25" i="2"/>
  <c r="M25" i="2" s="1"/>
  <c r="H26" i="2"/>
  <c r="K26" i="2"/>
  <c r="L26" i="2"/>
  <c r="M26" i="2" s="1"/>
  <c r="H27" i="2"/>
  <c r="K27" i="2"/>
  <c r="L27" i="2"/>
  <c r="M27" i="2" s="1"/>
  <c r="H28" i="2"/>
  <c r="K28" i="2"/>
  <c r="L28" i="2"/>
  <c r="M28" i="2" s="1"/>
  <c r="H29" i="2"/>
  <c r="K29" i="2"/>
  <c r="L29" i="2"/>
  <c r="M29" i="2" s="1"/>
  <c r="L52" i="2"/>
  <c r="L54" i="2"/>
  <c r="L56" i="2"/>
  <c r="M56" i="2" s="1"/>
  <c r="L32" i="17" l="1"/>
  <c r="J43" i="17" s="1"/>
  <c r="M291" i="2"/>
  <c r="M315" i="2" s="1"/>
  <c r="M227" i="2"/>
  <c r="M251" i="2" s="1"/>
  <c r="M99" i="2"/>
  <c r="M123" i="2" s="1"/>
  <c r="M163" i="2"/>
  <c r="M187" i="2" s="1"/>
  <c r="M35" i="2"/>
  <c r="G24" i="22"/>
  <c r="M24" i="22" s="1"/>
  <c r="U19" i="17"/>
  <c r="R18" i="17" s="1"/>
  <c r="C195" i="2"/>
  <c r="B283" i="1"/>
  <c r="G269" i="1"/>
  <c r="G157" i="1"/>
  <c r="G45" i="1"/>
  <c r="G40" i="1"/>
  <c r="G152" i="1"/>
  <c r="G213" i="1"/>
  <c r="G264" i="1"/>
  <c r="M58" i="2"/>
  <c r="B227" i="1"/>
  <c r="B171" i="1"/>
  <c r="B3" i="1"/>
  <c r="B115" i="1"/>
  <c r="P7" i="22"/>
  <c r="G96" i="1"/>
  <c r="G101" i="1"/>
  <c r="G208" i="1"/>
  <c r="C67" i="2"/>
  <c r="C323" i="2"/>
  <c r="B59" i="1"/>
  <c r="C259" i="2"/>
  <c r="C131" i="2"/>
  <c r="M59" i="2" l="1"/>
  <c r="G270" i="1"/>
  <c r="G272" i="1" s="1"/>
  <c r="G46" i="1"/>
  <c r="G337" i="1" s="1"/>
  <c r="G338" i="1" s="1"/>
  <c r="G214" i="1"/>
  <c r="G216" i="1" s="1"/>
  <c r="G158" i="1"/>
  <c r="G160" i="1" s="1"/>
  <c r="G102" i="1"/>
  <c r="G48" i="1" l="1"/>
  <c r="M385" i="2"/>
  <c r="J42" i="17" s="1"/>
  <c r="G104" i="1"/>
  <c r="J52" i="17" l="1"/>
  <c r="N21" i="22" s="1"/>
  <c r="Q20" i="22" l="1"/>
  <c r="N23" i="22"/>
  <c r="Q22" i="22" s="1"/>
  <c r="N24" i="22"/>
  <c r="Q24" i="22" s="1"/>
</calcChain>
</file>

<file path=xl/comments1.xml><?xml version="1.0" encoding="utf-8"?>
<comments xmlns="http://schemas.openxmlformats.org/spreadsheetml/2006/main">
  <authors>
    <author>C14-1498</author>
  </authors>
  <commentList>
    <comment ref="C4" authorId="0" shapeId="0">
      <text>
        <r>
          <rPr>
            <b/>
            <sz val="11"/>
            <color indexed="81"/>
            <rFont val="游ゴシック"/>
            <family val="3"/>
            <charset val="128"/>
          </rPr>
          <t>会社名等を入力してください。（例：○○株式会社　等）
※工場名、支店名等は記載しないでください。</t>
        </r>
      </text>
    </comment>
    <comment ref="I9" authorId="0" shapeId="0">
      <text>
        <r>
          <rPr>
            <b/>
            <sz val="11"/>
            <color indexed="81"/>
            <rFont val="游ゴシック"/>
            <family val="3"/>
            <charset val="128"/>
          </rPr>
          <t>ドロップダウンリストから計画期間を選択してください。</t>
        </r>
      </text>
    </comment>
  </commentList>
</comments>
</file>

<file path=xl/comments2.xml><?xml version="1.0" encoding="utf-8"?>
<comments xmlns="http://schemas.openxmlformats.org/spreadsheetml/2006/main">
  <authors>
    <author>C14-1498</author>
  </authors>
  <commentList>
    <comment ref="R5" authorId="0" shapeId="0">
      <text>
        <r>
          <rPr>
            <b/>
            <sz val="10"/>
            <color indexed="81"/>
            <rFont val="游ゴシック"/>
            <family val="3"/>
            <charset val="128"/>
          </rPr>
          <t>報告書を提出する日付を記載してください。</t>
        </r>
      </text>
    </comment>
    <comment ref="J11" authorId="0" shapeId="0">
      <text>
        <r>
          <rPr>
            <b/>
            <sz val="10"/>
            <color indexed="81"/>
            <rFont val="游ゴシック"/>
            <family val="3"/>
            <charset val="128"/>
          </rPr>
          <t>提出者の住所を記載してください。</t>
        </r>
      </text>
    </comment>
    <comment ref="J13" authorId="0" shapeId="0">
      <text>
        <r>
          <rPr>
            <b/>
            <sz val="10"/>
            <color indexed="81"/>
            <rFont val="游ゴシック"/>
            <family val="3"/>
            <charset val="128"/>
          </rPr>
          <t>提出者の役職名を記載してください。
（原則、代表者）</t>
        </r>
      </text>
    </comment>
    <comment ref="K14" authorId="0" shapeId="0">
      <text>
        <r>
          <rPr>
            <b/>
            <sz val="10"/>
            <color indexed="81"/>
            <rFont val="游ゴシック"/>
            <family val="3"/>
            <charset val="128"/>
          </rPr>
          <t>提出者の氏名を記載してください。</t>
        </r>
      </text>
    </comment>
    <comment ref="E19" authorId="0" shapeId="0">
      <text>
        <r>
          <rPr>
            <b/>
            <sz val="10"/>
            <color indexed="81"/>
            <rFont val="游ゴシック"/>
            <family val="3"/>
            <charset val="128"/>
          </rPr>
          <t>主たる業種（中分類）をドロップダウンリストから選択してください。</t>
        </r>
      </text>
    </comment>
    <comment ref="E20" authorId="0" shapeId="0">
      <text>
        <r>
          <rPr>
            <b/>
            <sz val="10"/>
            <color indexed="81"/>
            <rFont val="游ゴシック"/>
            <family val="3"/>
            <charset val="128"/>
          </rPr>
          <t>該当するものにチェックを入れてください。</t>
        </r>
      </text>
    </comment>
    <comment ref="F20" authorId="0" shapeId="0">
      <text>
        <r>
          <rPr>
            <b/>
            <sz val="9"/>
            <color indexed="81"/>
            <rFont val="游ゴシック"/>
            <family val="3"/>
            <charset val="128"/>
          </rPr>
          <t>前年度の原油換算エネルギー使用量が1,500 kL以上の事業所を設置している事業者</t>
        </r>
      </text>
    </comment>
    <comment ref="F21" authorId="0" shapeId="0">
      <text>
        <r>
          <rPr>
            <b/>
            <sz val="9"/>
            <color indexed="81"/>
            <rFont val="游ゴシック"/>
            <family val="3"/>
            <charset val="128"/>
          </rPr>
          <t>鉄道事業用の車両を前年度末の時点で50両以上有している事業者</t>
        </r>
      </text>
    </comment>
    <comment ref="E22" authorId="0" shapeId="0">
      <text>
        <r>
          <rPr>
            <b/>
            <sz val="9"/>
            <color indexed="81"/>
            <rFont val="游ゴシック"/>
            <family val="3"/>
            <charset val="128"/>
          </rPr>
          <t>事業の概要を入力してください。（例：主に○○の製造及び卸売を行っている　など）</t>
        </r>
      </text>
    </comment>
    <comment ref="K25" authorId="0" shapeId="0">
      <text>
        <r>
          <rPr>
            <b/>
            <sz val="9"/>
            <color indexed="81"/>
            <rFont val="游ゴシック"/>
            <family val="3"/>
            <charset val="128"/>
          </rPr>
          <t>報告書の公表予定年月日を入力してください。</t>
        </r>
      </text>
    </comment>
    <comment ref="E26" authorId="0" shapeId="0">
      <text>
        <r>
          <rPr>
            <b/>
            <sz val="9"/>
            <color indexed="81"/>
            <rFont val="游ゴシック"/>
            <family val="3"/>
            <charset val="128"/>
          </rPr>
          <t>公表の方法をドロップダウンリストから選択してください。</t>
        </r>
      </text>
    </comment>
    <comment ref="H27" authorId="0" shapeId="0">
      <text>
        <r>
          <rPr>
            <b/>
            <sz val="9"/>
            <color indexed="81"/>
            <rFont val="游ゴシック"/>
            <family val="3"/>
            <charset val="128"/>
          </rPr>
          <t>公表場所（閲覧場所（例：本社、◯◯工場）又は掲載場所（例：弊社ホームページ））を記入してください。閲覧場所は、③（別紙１）事業所一覧の事業所名で記載してください。</t>
        </r>
      </text>
    </comment>
    <comment ref="I28" authorId="0" shapeId="0">
      <text>
        <r>
          <rPr>
            <b/>
            <sz val="9"/>
            <color indexed="81"/>
            <rFont val="游ゴシック"/>
            <family val="3"/>
            <charset val="128"/>
          </rPr>
          <t>担当部署名を記入してください。</t>
        </r>
      </text>
    </comment>
    <comment ref="I29" authorId="0" shapeId="0">
      <text>
        <r>
          <rPr>
            <b/>
            <sz val="9"/>
            <color indexed="81"/>
            <rFont val="游ゴシック"/>
            <family val="3"/>
            <charset val="128"/>
          </rPr>
          <t>担当者の氏名を記入してください。</t>
        </r>
      </text>
    </comment>
    <comment ref="I30" authorId="0" shapeId="0">
      <text>
        <r>
          <rPr>
            <b/>
            <sz val="9"/>
            <color indexed="81"/>
            <rFont val="游ゴシック"/>
            <family val="3"/>
            <charset val="128"/>
          </rPr>
          <t>担当者（部署）の電話番号を記入してください。</t>
        </r>
      </text>
    </comment>
    <comment ref="I31" authorId="0" shapeId="0">
      <text>
        <r>
          <rPr>
            <b/>
            <sz val="9"/>
            <color indexed="81"/>
            <rFont val="游ゴシック"/>
            <family val="3"/>
            <charset val="128"/>
          </rPr>
          <t>担当者（部署）のFAX番号を入力してください。</t>
        </r>
      </text>
    </comment>
    <comment ref="I32" authorId="0" shapeId="0">
      <text>
        <r>
          <rPr>
            <b/>
            <sz val="9"/>
            <color indexed="81"/>
            <rFont val="游ゴシック"/>
            <family val="3"/>
            <charset val="128"/>
          </rPr>
          <t>担当者（部署）のメールアドレスを記入してください。</t>
        </r>
      </text>
    </comment>
  </commentList>
</comments>
</file>

<file path=xl/comments3.xml><?xml version="1.0" encoding="utf-8"?>
<comments xmlns="http://schemas.openxmlformats.org/spreadsheetml/2006/main">
  <authors>
    <author>C14-1498</author>
  </authors>
  <commentList>
    <comment ref="B7" authorId="0" shapeId="0">
      <text>
        <r>
          <rPr>
            <b/>
            <sz val="9"/>
            <color indexed="81"/>
            <rFont val="游ゴシック"/>
            <family val="3"/>
            <charset val="128"/>
          </rPr>
          <t>事業所の名称を入力してください。
※法人等の名称は記載しないでください。なお、法人等の名称と事業所名が同じ場合は、①基本情報の１で入力した法人等の名称をそのまま入力してください。</t>
        </r>
      </text>
    </comment>
    <comment ref="C7"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D7" authorId="0" shapeId="0">
      <text>
        <r>
          <rPr>
            <b/>
            <sz val="9"/>
            <color indexed="81"/>
            <rFont val="游ゴシック"/>
            <family val="3"/>
            <charset val="128"/>
          </rPr>
          <t>該当するものをドロップダウンリストから選択してください。</t>
        </r>
      </text>
    </comment>
    <comment ref="B8" authorId="0" shapeId="0">
      <text>
        <r>
          <rPr>
            <b/>
            <sz val="9"/>
            <color indexed="81"/>
            <rFont val="游ゴシック"/>
            <family val="3"/>
            <charset val="128"/>
          </rPr>
          <t>事業所の名称を入力してください。
※法人等の名称は記載しないでください。なお、法人等の名称と事業所名が同じ場合は、①基本情報の１で入力した法人等の名称をそのまま入力してください。</t>
        </r>
      </text>
    </comment>
    <comment ref="C8"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D8" authorId="0" shapeId="0">
      <text>
        <r>
          <rPr>
            <b/>
            <sz val="9"/>
            <color indexed="81"/>
            <rFont val="游ゴシック"/>
            <family val="3"/>
            <charset val="128"/>
          </rPr>
          <t>該当するものをドロップダウンリストから選択してください。</t>
        </r>
      </text>
    </comment>
    <comment ref="B9" authorId="0" shapeId="0">
      <text>
        <r>
          <rPr>
            <b/>
            <sz val="9"/>
            <color indexed="81"/>
            <rFont val="游ゴシック"/>
            <family val="3"/>
            <charset val="128"/>
          </rPr>
          <t>事業所の名称を入力してください。
※法人等の名称は記載しないでください。なお、法人等の名称と事業所名が同じ場合は、①基本情報の１で入力した法人等の名称をそのまま入力してください。</t>
        </r>
      </text>
    </comment>
    <comment ref="C9"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D9" authorId="0" shapeId="0">
      <text>
        <r>
          <rPr>
            <b/>
            <sz val="9"/>
            <color indexed="81"/>
            <rFont val="游ゴシック"/>
            <family val="3"/>
            <charset val="128"/>
          </rPr>
          <t>該当するものをドロップダウンリストから選択してください。</t>
        </r>
      </text>
    </comment>
    <comment ref="B10" authorId="0" shapeId="0">
      <text>
        <r>
          <rPr>
            <b/>
            <sz val="9"/>
            <color indexed="81"/>
            <rFont val="游ゴシック"/>
            <family val="3"/>
            <charset val="128"/>
          </rPr>
          <t>事業所の名称を入力してください。
※法人等の名称は記載しないでください。なお、法人等の名称と事業所名が同じ場合は、①基本情報の１で入力した法人等の名称をそのまま入力してください。</t>
        </r>
      </text>
    </comment>
    <comment ref="C10"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D10" authorId="0" shapeId="0">
      <text>
        <r>
          <rPr>
            <b/>
            <sz val="9"/>
            <color indexed="81"/>
            <rFont val="游ゴシック"/>
            <family val="3"/>
            <charset val="128"/>
          </rPr>
          <t>該当するものをドロップダウンリストから選択してください。</t>
        </r>
      </text>
    </comment>
    <comment ref="B11" authorId="0" shapeId="0">
      <text>
        <r>
          <rPr>
            <b/>
            <sz val="9"/>
            <color indexed="81"/>
            <rFont val="游ゴシック"/>
            <family val="3"/>
            <charset val="128"/>
          </rPr>
          <t>事業所の名称を入力してください。
※法人等の名称は記載しないでください。なお、法人等の名称と事業所名が同じ場合は、①基本情報の１で入力した法人等の名称をそのまま入力してください。</t>
        </r>
      </text>
    </comment>
    <comment ref="C11"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D11" authorId="0" shapeId="0">
      <text>
        <r>
          <rPr>
            <b/>
            <sz val="9"/>
            <color indexed="81"/>
            <rFont val="游ゴシック"/>
            <family val="3"/>
            <charset val="128"/>
          </rPr>
          <t>該当するものをドロップダウンリストから選択してください。</t>
        </r>
      </text>
    </comment>
    <comment ref="B12" authorId="0" shapeId="0">
      <text>
        <r>
          <rPr>
            <b/>
            <sz val="9"/>
            <color indexed="81"/>
            <rFont val="游ゴシック"/>
            <family val="3"/>
            <charset val="128"/>
          </rPr>
          <t>事業所の名称を入力してください。
※法人等の名称は記載しないでください。なお、法人等の名称と事業所名が同じ場合は、①基本情報の１で入力した法人等の名称をそのまま入力してください。</t>
        </r>
      </text>
    </comment>
    <comment ref="C12"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D12" authorId="0" shapeId="0">
      <text>
        <r>
          <rPr>
            <b/>
            <sz val="9"/>
            <color indexed="81"/>
            <rFont val="游ゴシック"/>
            <family val="3"/>
            <charset val="128"/>
          </rPr>
          <t>該当するものをドロップダウンリストから選択してください。</t>
        </r>
      </text>
    </comment>
    <comment ref="B14" authorId="0" shapeId="0">
      <text>
        <r>
          <rPr>
            <b/>
            <sz val="9"/>
            <color indexed="81"/>
            <rFont val="游ゴシック"/>
            <family val="3"/>
            <charset val="128"/>
          </rPr>
          <t>事業所の名称を入力してください。</t>
        </r>
      </text>
    </comment>
    <comment ref="C14"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15" authorId="0" shapeId="0">
      <text>
        <r>
          <rPr>
            <b/>
            <sz val="9"/>
            <color indexed="81"/>
            <rFont val="游ゴシック"/>
            <family val="3"/>
            <charset val="128"/>
          </rPr>
          <t>事業所の名称を入力してください。</t>
        </r>
      </text>
    </comment>
    <comment ref="C15"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16" authorId="0" shapeId="0">
      <text>
        <r>
          <rPr>
            <b/>
            <sz val="9"/>
            <color indexed="81"/>
            <rFont val="游ゴシック"/>
            <family val="3"/>
            <charset val="128"/>
          </rPr>
          <t>事業所の名称を入力してください。</t>
        </r>
      </text>
    </comment>
    <comment ref="C16"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17" authorId="0" shapeId="0">
      <text>
        <r>
          <rPr>
            <b/>
            <sz val="9"/>
            <color indexed="81"/>
            <rFont val="游ゴシック"/>
            <family val="3"/>
            <charset val="128"/>
          </rPr>
          <t>事業所の名称を入力してください。</t>
        </r>
      </text>
    </comment>
    <comment ref="C17"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18" authorId="0" shapeId="0">
      <text>
        <r>
          <rPr>
            <b/>
            <sz val="9"/>
            <color indexed="81"/>
            <rFont val="游ゴシック"/>
            <family val="3"/>
            <charset val="128"/>
          </rPr>
          <t>事業所の名称を入力してください。</t>
        </r>
      </text>
    </comment>
    <comment ref="C18"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19" authorId="0" shapeId="0">
      <text>
        <r>
          <rPr>
            <b/>
            <sz val="9"/>
            <color indexed="81"/>
            <rFont val="游ゴシック"/>
            <family val="3"/>
            <charset val="128"/>
          </rPr>
          <t>事業所の名称を入力してください。</t>
        </r>
      </text>
    </comment>
    <comment ref="C19"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20" authorId="0" shapeId="0">
      <text>
        <r>
          <rPr>
            <b/>
            <sz val="9"/>
            <color indexed="81"/>
            <rFont val="游ゴシック"/>
            <family val="3"/>
            <charset val="128"/>
          </rPr>
          <t>事業所の名称を入力してください。</t>
        </r>
      </text>
    </comment>
    <comment ref="C20"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21" authorId="0" shapeId="0">
      <text>
        <r>
          <rPr>
            <b/>
            <sz val="9"/>
            <color indexed="81"/>
            <rFont val="游ゴシック"/>
            <family val="3"/>
            <charset val="128"/>
          </rPr>
          <t>事業所の名称を入力してください。</t>
        </r>
      </text>
    </comment>
    <comment ref="C21"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22" authorId="0" shapeId="0">
      <text>
        <r>
          <rPr>
            <b/>
            <sz val="9"/>
            <color indexed="81"/>
            <rFont val="游ゴシック"/>
            <family val="3"/>
            <charset val="128"/>
          </rPr>
          <t>事業所の名称を入力してください。</t>
        </r>
      </text>
    </comment>
    <comment ref="C22"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23" authorId="0" shapeId="0">
      <text>
        <r>
          <rPr>
            <b/>
            <sz val="9"/>
            <color indexed="81"/>
            <rFont val="游ゴシック"/>
            <family val="3"/>
            <charset val="128"/>
          </rPr>
          <t>事業所の名称を入力してください。</t>
        </r>
      </text>
    </comment>
    <comment ref="C23"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24" authorId="0" shapeId="0">
      <text>
        <r>
          <rPr>
            <b/>
            <sz val="9"/>
            <color indexed="81"/>
            <rFont val="游ゴシック"/>
            <family val="3"/>
            <charset val="128"/>
          </rPr>
          <t>事業所の名称を入力してください。</t>
        </r>
      </text>
    </comment>
    <comment ref="C24"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25" authorId="0" shapeId="0">
      <text>
        <r>
          <rPr>
            <b/>
            <sz val="9"/>
            <color indexed="81"/>
            <rFont val="游ゴシック"/>
            <family val="3"/>
            <charset val="128"/>
          </rPr>
          <t>事業所の名称を入力してください。</t>
        </r>
      </text>
    </comment>
    <comment ref="C25"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26" authorId="0" shapeId="0">
      <text>
        <r>
          <rPr>
            <b/>
            <sz val="9"/>
            <color indexed="81"/>
            <rFont val="游ゴシック"/>
            <family val="3"/>
            <charset val="128"/>
          </rPr>
          <t>事業所の名称を入力してください。</t>
        </r>
      </text>
    </comment>
    <comment ref="C26"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27" authorId="0" shapeId="0">
      <text>
        <r>
          <rPr>
            <b/>
            <sz val="9"/>
            <color indexed="81"/>
            <rFont val="游ゴシック"/>
            <family val="3"/>
            <charset val="128"/>
          </rPr>
          <t>事業所の名称を入力してください。</t>
        </r>
      </text>
    </comment>
    <comment ref="C27"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28" authorId="0" shapeId="0">
      <text>
        <r>
          <rPr>
            <b/>
            <sz val="9"/>
            <color indexed="81"/>
            <rFont val="游ゴシック"/>
            <family val="3"/>
            <charset val="128"/>
          </rPr>
          <t>事業所の名称を入力してください。</t>
        </r>
      </text>
    </comment>
    <comment ref="C28"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29" authorId="0" shapeId="0">
      <text>
        <r>
          <rPr>
            <b/>
            <sz val="9"/>
            <color indexed="81"/>
            <rFont val="游ゴシック"/>
            <family val="3"/>
            <charset val="128"/>
          </rPr>
          <t>事業所の名称を入力してください。</t>
        </r>
      </text>
    </comment>
    <comment ref="C29"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30" authorId="0" shapeId="0">
      <text>
        <r>
          <rPr>
            <b/>
            <sz val="9"/>
            <color indexed="81"/>
            <rFont val="游ゴシック"/>
            <family val="3"/>
            <charset val="128"/>
          </rPr>
          <t>事業所の名称を入力してください。</t>
        </r>
      </text>
    </comment>
    <comment ref="C30"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31" authorId="0" shapeId="0">
      <text>
        <r>
          <rPr>
            <b/>
            <sz val="9"/>
            <color indexed="81"/>
            <rFont val="游ゴシック"/>
            <family val="3"/>
            <charset val="128"/>
          </rPr>
          <t>事業所の名称を入力してください。</t>
        </r>
      </text>
    </comment>
    <comment ref="C31"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32" authorId="0" shapeId="0">
      <text>
        <r>
          <rPr>
            <b/>
            <sz val="9"/>
            <color indexed="81"/>
            <rFont val="游ゴシック"/>
            <family val="3"/>
            <charset val="128"/>
          </rPr>
          <t>事業所の名称を入力してください。</t>
        </r>
      </text>
    </comment>
    <comment ref="C32"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33" authorId="0" shapeId="0">
      <text>
        <r>
          <rPr>
            <b/>
            <sz val="9"/>
            <color indexed="81"/>
            <rFont val="游ゴシック"/>
            <family val="3"/>
            <charset val="128"/>
          </rPr>
          <t>事業所の名称を入力してください。</t>
        </r>
      </text>
    </comment>
    <comment ref="C33"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34" authorId="0" shapeId="0">
      <text>
        <r>
          <rPr>
            <b/>
            <sz val="9"/>
            <color indexed="81"/>
            <rFont val="游ゴシック"/>
            <family val="3"/>
            <charset val="128"/>
          </rPr>
          <t>事業所の名称を入力してください。</t>
        </r>
      </text>
    </comment>
    <comment ref="C34"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35" authorId="0" shapeId="0">
      <text>
        <r>
          <rPr>
            <b/>
            <sz val="9"/>
            <color indexed="81"/>
            <rFont val="游ゴシック"/>
            <family val="3"/>
            <charset val="128"/>
          </rPr>
          <t>事業所の名称を入力してください。</t>
        </r>
      </text>
    </comment>
    <comment ref="C35"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36" authorId="0" shapeId="0">
      <text>
        <r>
          <rPr>
            <b/>
            <sz val="9"/>
            <color indexed="81"/>
            <rFont val="游ゴシック"/>
            <family val="3"/>
            <charset val="128"/>
          </rPr>
          <t>事業所の名称を入力してください。</t>
        </r>
      </text>
    </comment>
    <comment ref="C36"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37" authorId="0" shapeId="0">
      <text>
        <r>
          <rPr>
            <b/>
            <sz val="9"/>
            <color indexed="81"/>
            <rFont val="游ゴシック"/>
            <family val="3"/>
            <charset val="128"/>
          </rPr>
          <t>事業所の名称を入力してください。</t>
        </r>
      </text>
    </comment>
    <comment ref="C37"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38" authorId="0" shapeId="0">
      <text>
        <r>
          <rPr>
            <b/>
            <sz val="9"/>
            <color indexed="81"/>
            <rFont val="游ゴシック"/>
            <family val="3"/>
            <charset val="128"/>
          </rPr>
          <t>事業所の名称を入力してください。</t>
        </r>
      </text>
    </comment>
    <comment ref="C38"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39" authorId="0" shapeId="0">
      <text>
        <r>
          <rPr>
            <b/>
            <sz val="9"/>
            <color indexed="81"/>
            <rFont val="游ゴシック"/>
            <family val="3"/>
            <charset val="128"/>
          </rPr>
          <t>事業所の名称を入力してください。</t>
        </r>
      </text>
    </comment>
    <comment ref="C39"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40" authorId="0" shapeId="0">
      <text>
        <r>
          <rPr>
            <b/>
            <sz val="9"/>
            <color indexed="81"/>
            <rFont val="游ゴシック"/>
            <family val="3"/>
            <charset val="128"/>
          </rPr>
          <t>事業所の名称を入力してください。</t>
        </r>
      </text>
    </comment>
    <comment ref="C40"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41" authorId="0" shapeId="0">
      <text>
        <r>
          <rPr>
            <b/>
            <sz val="9"/>
            <color indexed="81"/>
            <rFont val="游ゴシック"/>
            <family val="3"/>
            <charset val="128"/>
          </rPr>
          <t>事業所の名称を入力してください。</t>
        </r>
      </text>
    </comment>
    <comment ref="C41"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42" authorId="0" shapeId="0">
      <text>
        <r>
          <rPr>
            <b/>
            <sz val="9"/>
            <color indexed="81"/>
            <rFont val="游ゴシック"/>
            <family val="3"/>
            <charset val="128"/>
          </rPr>
          <t>事業所の名称を入力してください。</t>
        </r>
      </text>
    </comment>
    <comment ref="C42"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43" authorId="0" shapeId="0">
      <text>
        <r>
          <rPr>
            <b/>
            <sz val="9"/>
            <color indexed="81"/>
            <rFont val="游ゴシック"/>
            <family val="3"/>
            <charset val="128"/>
          </rPr>
          <t>事業所の名称を入力してください。</t>
        </r>
      </text>
    </comment>
    <comment ref="C43"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44" authorId="0" shapeId="0">
      <text>
        <r>
          <rPr>
            <b/>
            <sz val="9"/>
            <color indexed="81"/>
            <rFont val="游ゴシック"/>
            <family val="3"/>
            <charset val="128"/>
          </rPr>
          <t>事業所の名称を入力してください。</t>
        </r>
      </text>
    </comment>
    <comment ref="C44"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45" authorId="0" shapeId="0">
      <text>
        <r>
          <rPr>
            <b/>
            <sz val="9"/>
            <color indexed="81"/>
            <rFont val="游ゴシック"/>
            <family val="3"/>
            <charset val="128"/>
          </rPr>
          <t>事業所の名称を入力してください。</t>
        </r>
      </text>
    </comment>
    <comment ref="C45"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46" authorId="0" shapeId="0">
      <text>
        <r>
          <rPr>
            <b/>
            <sz val="9"/>
            <color indexed="81"/>
            <rFont val="游ゴシック"/>
            <family val="3"/>
            <charset val="128"/>
          </rPr>
          <t>事業所の名称を入力してください。</t>
        </r>
      </text>
    </comment>
    <comment ref="C46"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47" authorId="0" shapeId="0">
      <text>
        <r>
          <rPr>
            <b/>
            <sz val="9"/>
            <color indexed="81"/>
            <rFont val="游ゴシック"/>
            <family val="3"/>
            <charset val="128"/>
          </rPr>
          <t>事業所の名称を入力してください。</t>
        </r>
      </text>
    </comment>
    <comment ref="C47"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48" authorId="0" shapeId="0">
      <text>
        <r>
          <rPr>
            <b/>
            <sz val="9"/>
            <color indexed="81"/>
            <rFont val="游ゴシック"/>
            <family val="3"/>
            <charset val="128"/>
          </rPr>
          <t>事業所の名称を入力してください。</t>
        </r>
      </text>
    </comment>
    <comment ref="C48"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49" authorId="0" shapeId="0">
      <text>
        <r>
          <rPr>
            <b/>
            <sz val="9"/>
            <color indexed="81"/>
            <rFont val="游ゴシック"/>
            <family val="3"/>
            <charset val="128"/>
          </rPr>
          <t>事業所の名称を入力してください。</t>
        </r>
      </text>
    </comment>
    <comment ref="C49"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50" authorId="0" shapeId="0">
      <text>
        <r>
          <rPr>
            <b/>
            <sz val="9"/>
            <color indexed="81"/>
            <rFont val="游ゴシック"/>
            <family val="3"/>
            <charset val="128"/>
          </rPr>
          <t>事業所の名称を入力してください。</t>
        </r>
      </text>
    </comment>
    <comment ref="C50"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51" authorId="0" shapeId="0">
      <text>
        <r>
          <rPr>
            <b/>
            <sz val="9"/>
            <color indexed="81"/>
            <rFont val="游ゴシック"/>
            <family val="3"/>
            <charset val="128"/>
          </rPr>
          <t>事業所の名称を入力してください。</t>
        </r>
      </text>
    </comment>
    <comment ref="C51"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52" authorId="0" shapeId="0">
      <text>
        <r>
          <rPr>
            <b/>
            <sz val="9"/>
            <color indexed="81"/>
            <rFont val="游ゴシック"/>
            <family val="3"/>
            <charset val="128"/>
          </rPr>
          <t>事業所の名称を入力してください。</t>
        </r>
      </text>
    </comment>
    <comment ref="C52"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53" authorId="0" shapeId="0">
      <text>
        <r>
          <rPr>
            <b/>
            <sz val="9"/>
            <color indexed="81"/>
            <rFont val="游ゴシック"/>
            <family val="3"/>
            <charset val="128"/>
          </rPr>
          <t>事業所の名称を入力してください。</t>
        </r>
      </text>
    </comment>
    <comment ref="C53"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54" authorId="0" shapeId="0">
      <text>
        <r>
          <rPr>
            <b/>
            <sz val="9"/>
            <color indexed="81"/>
            <rFont val="游ゴシック"/>
            <family val="3"/>
            <charset val="128"/>
          </rPr>
          <t>事業所の名称を入力してください。</t>
        </r>
      </text>
    </comment>
    <comment ref="C54"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55" authorId="0" shapeId="0">
      <text>
        <r>
          <rPr>
            <b/>
            <sz val="9"/>
            <color indexed="81"/>
            <rFont val="游ゴシック"/>
            <family val="3"/>
            <charset val="128"/>
          </rPr>
          <t>事業所の名称を入力してください。</t>
        </r>
      </text>
    </comment>
    <comment ref="C55"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56" authorId="0" shapeId="0">
      <text>
        <r>
          <rPr>
            <b/>
            <sz val="9"/>
            <color indexed="81"/>
            <rFont val="游ゴシック"/>
            <family val="3"/>
            <charset val="128"/>
          </rPr>
          <t>事業所の名称を入力してください。</t>
        </r>
      </text>
    </comment>
    <comment ref="C56"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57" authorId="0" shapeId="0">
      <text>
        <r>
          <rPr>
            <b/>
            <sz val="9"/>
            <color indexed="81"/>
            <rFont val="游ゴシック"/>
            <family val="3"/>
            <charset val="128"/>
          </rPr>
          <t>事業所の名称を入力してください。</t>
        </r>
      </text>
    </comment>
    <comment ref="C57"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58" authorId="0" shapeId="0">
      <text>
        <r>
          <rPr>
            <b/>
            <sz val="9"/>
            <color indexed="81"/>
            <rFont val="游ゴシック"/>
            <family val="3"/>
            <charset val="128"/>
          </rPr>
          <t>事業所の名称を入力してください。</t>
        </r>
      </text>
    </comment>
    <comment ref="C58"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59" authorId="0" shapeId="0">
      <text>
        <r>
          <rPr>
            <b/>
            <sz val="9"/>
            <color indexed="81"/>
            <rFont val="游ゴシック"/>
            <family val="3"/>
            <charset val="128"/>
          </rPr>
          <t>事業所の名称を入力してください。</t>
        </r>
      </text>
    </comment>
    <comment ref="C59"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60" authorId="0" shapeId="0">
      <text>
        <r>
          <rPr>
            <b/>
            <sz val="9"/>
            <color indexed="81"/>
            <rFont val="游ゴシック"/>
            <family val="3"/>
            <charset val="128"/>
          </rPr>
          <t>事業所の名称を入力してください。</t>
        </r>
      </text>
    </comment>
    <comment ref="C60"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61" authorId="0" shapeId="0">
      <text>
        <r>
          <rPr>
            <b/>
            <sz val="9"/>
            <color indexed="81"/>
            <rFont val="游ゴシック"/>
            <family val="3"/>
            <charset val="128"/>
          </rPr>
          <t>事業所の名称を入力してください。</t>
        </r>
      </text>
    </comment>
    <comment ref="C61"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62" authorId="0" shapeId="0">
      <text>
        <r>
          <rPr>
            <b/>
            <sz val="9"/>
            <color indexed="81"/>
            <rFont val="游ゴシック"/>
            <family val="3"/>
            <charset val="128"/>
          </rPr>
          <t>事業所の名称を入力してください。</t>
        </r>
      </text>
    </comment>
    <comment ref="C62"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List>
</comments>
</file>

<file path=xl/comments4.xml><?xml version="1.0" encoding="utf-8"?>
<comments xmlns="http://schemas.openxmlformats.org/spreadsheetml/2006/main">
  <authors>
    <author>C14-1498</author>
    <author>Chihiro Morimoto</author>
  </authors>
  <commentList>
    <comment ref="D6" authorId="0" shapeId="0">
      <text>
        <r>
          <rPr>
            <b/>
            <sz val="9"/>
            <color indexed="81"/>
            <rFont val="游ゴシック"/>
            <family val="3"/>
            <charset val="128"/>
          </rPr>
          <t>温室効果ガスの排出の抑制等に関する削減目標を達成するために実施した措置を入力してください。
（例：○○設備の更新、省エネパトロールの実施、従業員への講座実施　など）</t>
        </r>
      </text>
    </comment>
    <comment ref="D9" authorId="0" shapeId="0">
      <text>
        <r>
          <rPr>
            <b/>
            <sz val="9"/>
            <color indexed="81"/>
            <rFont val="游ゴシック"/>
            <family val="3"/>
            <charset val="128"/>
          </rPr>
          <t>該当するものがあれば、チェックを入れてください。</t>
        </r>
      </text>
    </comment>
    <comment ref="D10" authorId="0" shapeId="0">
      <text>
        <r>
          <rPr>
            <b/>
            <sz val="9"/>
            <color indexed="81"/>
            <rFont val="游ゴシック"/>
            <family val="3"/>
            <charset val="128"/>
          </rPr>
          <t>該当するものがあれば、チェックを入れてください。</t>
        </r>
      </text>
    </comment>
    <comment ref="G21" authorId="0" shapeId="0">
      <text>
        <r>
          <rPr>
            <b/>
            <sz val="9"/>
            <color indexed="81"/>
            <rFont val="游ゴシック"/>
            <family val="3"/>
            <charset val="128"/>
          </rPr>
          <t>計画書に記載した基準年度の温室効果ガス排出量を入力してください。</t>
        </r>
      </text>
    </comment>
    <comment ref="J21" authorId="0" shapeId="0">
      <text>
        <r>
          <rPr>
            <b/>
            <sz val="9"/>
            <color indexed="81"/>
            <rFont val="游ゴシック"/>
            <family val="3"/>
            <charset val="128"/>
          </rPr>
          <t>計画書に記載した目標年度の温室効果ガス排出量を入力してください。</t>
        </r>
      </text>
    </comment>
    <comment ref="D22" authorId="0" shapeId="0">
      <text>
        <r>
          <rPr>
            <b/>
            <sz val="9"/>
            <color indexed="81"/>
            <rFont val="游ゴシック"/>
            <family val="3"/>
            <charset val="128"/>
          </rPr>
          <t>該当する□にチェックを入れてください。</t>
        </r>
      </text>
    </comment>
    <comment ref="J23" authorId="0" shapeId="0">
      <text>
        <r>
          <rPr>
            <b/>
            <sz val="9"/>
            <color indexed="81"/>
            <rFont val="游ゴシック"/>
            <family val="3"/>
            <charset val="128"/>
          </rPr>
          <t>計画書に記載した目標年度の差引排出量を入力してください。</t>
        </r>
      </text>
    </comment>
    <comment ref="D24" authorId="0" shapeId="0">
      <text>
        <r>
          <rPr>
            <b/>
            <sz val="9"/>
            <color indexed="81"/>
            <rFont val="游ゴシック"/>
            <family val="3"/>
            <charset val="128"/>
          </rPr>
          <t>該当する□にチェックを入れてください。</t>
        </r>
      </text>
    </comment>
    <comment ref="T25" authorId="1" shapeId="0">
      <text>
        <r>
          <rPr>
            <b/>
            <sz val="12"/>
            <color indexed="10"/>
            <rFont val="游ゴシック"/>
            <family val="3"/>
            <charset val="128"/>
          </rPr>
          <t>原単位排出量の小数点以下の桁数は、提出した計画書に記載した桁数と同じにしてください。
なお、原単位排出量の小数点以下の桁数を変更する場合は、ここに数字を入力して変更してください。</t>
        </r>
      </text>
    </comment>
    <comment ref="G26" authorId="0" shapeId="0">
      <text>
        <r>
          <rPr>
            <b/>
            <sz val="9"/>
            <color indexed="81"/>
            <rFont val="游ゴシック"/>
            <family val="3"/>
            <charset val="128"/>
          </rPr>
          <t>数値を入力してください。</t>
        </r>
      </text>
    </comment>
    <comment ref="J26" authorId="0" shapeId="0">
      <text>
        <r>
          <rPr>
            <b/>
            <sz val="9"/>
            <color indexed="81"/>
            <rFont val="游ゴシック"/>
            <family val="3"/>
            <charset val="128"/>
          </rPr>
          <t>数値を入力してください。</t>
        </r>
      </text>
    </comment>
    <comment ref="N26" authorId="0" shapeId="0">
      <text>
        <r>
          <rPr>
            <b/>
            <sz val="9"/>
            <color indexed="81"/>
            <rFont val="游ゴシック"/>
            <family val="3"/>
            <charset val="128"/>
          </rPr>
          <t>数値を入力してください。</t>
        </r>
      </text>
    </comment>
    <comment ref="H27" authorId="0" shapeId="0">
      <text>
        <r>
          <rPr>
            <b/>
            <sz val="9"/>
            <color indexed="81"/>
            <rFont val="游ゴシック"/>
            <family val="3"/>
            <charset val="128"/>
          </rPr>
          <t>単位を入力してください。
（t、㎡　など）</t>
        </r>
      </text>
    </comment>
    <comment ref="G28" authorId="0" shapeId="0">
      <text>
        <r>
          <rPr>
            <b/>
            <sz val="9"/>
            <color indexed="81"/>
            <rFont val="游ゴシック"/>
            <family val="3"/>
            <charset val="128"/>
          </rPr>
          <t>名称を入力してください。
（生産数量、床面積　など）</t>
        </r>
      </text>
    </comment>
    <comment ref="D29" authorId="0" shapeId="0">
      <text>
        <r>
          <rPr>
            <b/>
            <sz val="9"/>
            <color indexed="81"/>
            <rFont val="游ゴシック"/>
            <family val="3"/>
            <charset val="128"/>
          </rPr>
          <t>基準年度と比較して増加・減少した理由を記入してください。</t>
        </r>
      </text>
    </comment>
    <comment ref="D30" authorId="0" shapeId="0">
      <text>
        <r>
          <rPr>
            <b/>
            <sz val="9"/>
            <color indexed="81"/>
            <rFont val="游ゴシック"/>
            <family val="3"/>
            <charset val="128"/>
          </rPr>
          <t>上記以外で地球温暖化の防止のために取り組んだこと等があれば、記入してください。</t>
        </r>
      </text>
    </comment>
  </commentList>
</comments>
</file>

<file path=xl/comments5.xml><?xml version="1.0" encoding="utf-8"?>
<comments xmlns="http://schemas.openxmlformats.org/spreadsheetml/2006/main">
  <authors>
    <author>C14-1498</author>
    <author>SG17213のC20-3041</author>
    <author>Chihiro Morimoto</author>
  </authors>
  <commentList>
    <comment ref="F8" authorId="0" shapeId="0">
      <text>
        <r>
          <rPr>
            <b/>
            <sz val="9"/>
            <color indexed="81"/>
            <rFont val="游ゴシック"/>
            <family val="3"/>
            <charset val="128"/>
          </rPr>
          <t>原則、有効数字３桁以上で入力してください。</t>
        </r>
      </text>
    </comment>
    <comment ref="I8" authorId="0" shapeId="0">
      <text>
        <r>
          <rPr>
            <b/>
            <sz val="9"/>
            <color indexed="81"/>
            <rFont val="游ゴシック"/>
            <family val="3"/>
            <charset val="128"/>
          </rPr>
          <t>原則、有効数字３桁以上で入力してください。</t>
        </r>
      </text>
    </comment>
    <comment ref="F9" authorId="0" shapeId="0">
      <text>
        <r>
          <rPr>
            <b/>
            <sz val="9"/>
            <color indexed="81"/>
            <rFont val="游ゴシック"/>
            <family val="3"/>
            <charset val="128"/>
          </rPr>
          <t>原則、有効数字３桁以上で入力してください。</t>
        </r>
      </text>
    </comment>
    <comment ref="I9" authorId="0" shapeId="0">
      <text>
        <r>
          <rPr>
            <b/>
            <sz val="9"/>
            <color indexed="81"/>
            <rFont val="游ゴシック"/>
            <family val="3"/>
            <charset val="128"/>
          </rPr>
          <t>原則、有効数字３桁以上で入力してください。</t>
        </r>
      </text>
    </comment>
    <comment ref="F10" authorId="0" shapeId="0">
      <text>
        <r>
          <rPr>
            <b/>
            <sz val="9"/>
            <color indexed="81"/>
            <rFont val="游ゴシック"/>
            <family val="3"/>
            <charset val="128"/>
          </rPr>
          <t>原則、有効数字３桁以上で入力してください。</t>
        </r>
      </text>
    </comment>
    <comment ref="I10" authorId="0" shapeId="0">
      <text>
        <r>
          <rPr>
            <b/>
            <sz val="9"/>
            <color indexed="81"/>
            <rFont val="游ゴシック"/>
            <family val="3"/>
            <charset val="128"/>
          </rPr>
          <t>原則、有効数字３桁以上で入力してください。</t>
        </r>
      </text>
    </comment>
    <comment ref="F11" authorId="0" shapeId="0">
      <text>
        <r>
          <rPr>
            <b/>
            <sz val="9"/>
            <color indexed="81"/>
            <rFont val="游ゴシック"/>
            <family val="3"/>
            <charset val="128"/>
          </rPr>
          <t>原則、有効数字３桁以上で入力してください。</t>
        </r>
      </text>
    </comment>
    <comment ref="I11" authorId="0" shapeId="0">
      <text>
        <r>
          <rPr>
            <b/>
            <sz val="9"/>
            <color indexed="81"/>
            <rFont val="游ゴシック"/>
            <family val="3"/>
            <charset val="128"/>
          </rPr>
          <t>原則、有効数字３桁以上で入力してください。</t>
        </r>
      </text>
    </comment>
    <comment ref="F12" authorId="0" shapeId="0">
      <text>
        <r>
          <rPr>
            <b/>
            <sz val="9"/>
            <color indexed="81"/>
            <rFont val="游ゴシック"/>
            <family val="3"/>
            <charset val="128"/>
          </rPr>
          <t>原則、有効数字３桁以上で入力してください。</t>
        </r>
      </text>
    </comment>
    <comment ref="I12" authorId="0" shapeId="0">
      <text>
        <r>
          <rPr>
            <b/>
            <sz val="9"/>
            <color indexed="81"/>
            <rFont val="游ゴシック"/>
            <family val="3"/>
            <charset val="128"/>
          </rPr>
          <t>原則、有効数字３桁以上で入力してください。</t>
        </r>
      </text>
    </comment>
    <comment ref="F13" authorId="0" shapeId="0">
      <text>
        <r>
          <rPr>
            <b/>
            <sz val="9"/>
            <color indexed="81"/>
            <rFont val="游ゴシック"/>
            <family val="3"/>
            <charset val="128"/>
          </rPr>
          <t>原則、有効数字３桁以上で入力してください。</t>
        </r>
      </text>
    </comment>
    <comment ref="I13" authorId="0" shapeId="0">
      <text>
        <r>
          <rPr>
            <b/>
            <sz val="9"/>
            <color indexed="81"/>
            <rFont val="游ゴシック"/>
            <family val="3"/>
            <charset val="128"/>
          </rPr>
          <t>原則、有効数字３桁以上で入力してください。</t>
        </r>
      </text>
    </comment>
    <comment ref="F14" authorId="0" shapeId="0">
      <text>
        <r>
          <rPr>
            <b/>
            <sz val="9"/>
            <color indexed="81"/>
            <rFont val="游ゴシック"/>
            <family val="3"/>
            <charset val="128"/>
          </rPr>
          <t>原則、有効数字３桁以上で入力してください。</t>
        </r>
      </text>
    </comment>
    <comment ref="I14" authorId="0" shapeId="0">
      <text>
        <r>
          <rPr>
            <b/>
            <sz val="9"/>
            <color indexed="81"/>
            <rFont val="游ゴシック"/>
            <family val="3"/>
            <charset val="128"/>
          </rPr>
          <t>原則、有効数字３桁以上で入力してください。</t>
        </r>
      </text>
    </comment>
    <comment ref="F15" authorId="0" shapeId="0">
      <text>
        <r>
          <rPr>
            <b/>
            <sz val="9"/>
            <color indexed="81"/>
            <rFont val="游ゴシック"/>
            <family val="3"/>
            <charset val="128"/>
          </rPr>
          <t>原則、有効数字３桁以上で入力してください。</t>
        </r>
      </text>
    </comment>
    <comment ref="I15" authorId="0" shapeId="0">
      <text>
        <r>
          <rPr>
            <b/>
            <sz val="9"/>
            <color indexed="81"/>
            <rFont val="游ゴシック"/>
            <family val="3"/>
            <charset val="128"/>
          </rPr>
          <t>原則、有効数字３桁以上で入力してください。</t>
        </r>
      </text>
    </comment>
    <comment ref="F16" authorId="0" shapeId="0">
      <text>
        <r>
          <rPr>
            <b/>
            <sz val="9"/>
            <color indexed="81"/>
            <rFont val="游ゴシック"/>
            <family val="3"/>
            <charset val="128"/>
          </rPr>
          <t>原則、有効数字３桁以上で入力してください。</t>
        </r>
      </text>
    </comment>
    <comment ref="I16" authorId="0" shapeId="0">
      <text>
        <r>
          <rPr>
            <b/>
            <sz val="9"/>
            <color indexed="81"/>
            <rFont val="游ゴシック"/>
            <family val="3"/>
            <charset val="128"/>
          </rPr>
          <t>原則、有効数字３桁以上で入力してください。</t>
        </r>
      </text>
    </comment>
    <comment ref="F17" authorId="0" shapeId="0">
      <text>
        <r>
          <rPr>
            <b/>
            <sz val="9"/>
            <color indexed="81"/>
            <rFont val="游ゴシック"/>
            <family val="3"/>
            <charset val="128"/>
          </rPr>
          <t>原則、有効数字３桁以上で入力してください。</t>
        </r>
      </text>
    </comment>
    <comment ref="I17" authorId="0" shapeId="0">
      <text>
        <r>
          <rPr>
            <b/>
            <sz val="9"/>
            <color indexed="81"/>
            <rFont val="游ゴシック"/>
            <family val="3"/>
            <charset val="128"/>
          </rPr>
          <t>原則、有効数字３桁以上で入力してください。</t>
        </r>
      </text>
    </comment>
    <comment ref="F18" authorId="0" shapeId="0">
      <text>
        <r>
          <rPr>
            <b/>
            <sz val="9"/>
            <color indexed="81"/>
            <rFont val="游ゴシック"/>
            <family val="3"/>
            <charset val="128"/>
          </rPr>
          <t>原則、有効数字３桁以上で入力してください。</t>
        </r>
      </text>
    </comment>
    <comment ref="I18" authorId="0" shapeId="0">
      <text>
        <r>
          <rPr>
            <b/>
            <sz val="9"/>
            <color indexed="81"/>
            <rFont val="游ゴシック"/>
            <family val="3"/>
            <charset val="128"/>
          </rPr>
          <t>原則、有効数字３桁以上で入力してください。</t>
        </r>
      </text>
    </comment>
    <comment ref="F19" authorId="0" shapeId="0">
      <text>
        <r>
          <rPr>
            <b/>
            <sz val="9"/>
            <color indexed="81"/>
            <rFont val="游ゴシック"/>
            <family val="3"/>
            <charset val="128"/>
          </rPr>
          <t>原則、有効数字３桁以上で入力してください。</t>
        </r>
      </text>
    </comment>
    <comment ref="I19" authorId="0" shapeId="0">
      <text>
        <r>
          <rPr>
            <b/>
            <sz val="9"/>
            <color indexed="81"/>
            <rFont val="游ゴシック"/>
            <family val="3"/>
            <charset val="128"/>
          </rPr>
          <t>原則、有効数字３桁以上で入力してください。</t>
        </r>
      </text>
    </comment>
    <comment ref="F20" authorId="0" shapeId="0">
      <text>
        <r>
          <rPr>
            <b/>
            <sz val="9"/>
            <color indexed="81"/>
            <rFont val="游ゴシック"/>
            <family val="3"/>
            <charset val="128"/>
          </rPr>
          <t>原則、有効数字３桁以上で入力してください。</t>
        </r>
      </text>
    </comment>
    <comment ref="I20" authorId="0" shapeId="0">
      <text>
        <r>
          <rPr>
            <b/>
            <sz val="9"/>
            <color indexed="81"/>
            <rFont val="游ゴシック"/>
            <family val="3"/>
            <charset val="128"/>
          </rPr>
          <t>原則、有効数字３桁以上で入力してください。</t>
        </r>
      </text>
    </comment>
    <comment ref="F21" authorId="0" shapeId="0">
      <text>
        <r>
          <rPr>
            <b/>
            <sz val="9"/>
            <color indexed="81"/>
            <rFont val="游ゴシック"/>
            <family val="3"/>
            <charset val="128"/>
          </rPr>
          <t>原則、有効数字３桁以上で入力してください。</t>
        </r>
      </text>
    </comment>
    <comment ref="I21" authorId="0" shapeId="0">
      <text>
        <r>
          <rPr>
            <b/>
            <sz val="9"/>
            <color indexed="81"/>
            <rFont val="游ゴシック"/>
            <family val="3"/>
            <charset val="128"/>
          </rPr>
          <t>原則、有効数字３桁以上で入力してください。</t>
        </r>
      </text>
    </comment>
    <comment ref="C22" authorId="1" shapeId="0">
      <text>
        <r>
          <rPr>
            <b/>
            <sz val="9"/>
            <color indexed="81"/>
            <rFont val="游ゴシック"/>
            <family val="3"/>
            <charset val="128"/>
          </rPr>
          <t>名称変更できます。その際、右側太枠内の発熱量と排出係数が一致するように、入力し直してください。当初は、輸入原料炭の発熱量と排出係数が入っています。輸入、コークス用、吹込用の複数に該当する場合は、「その他の燃料」の欄も活用してください。</t>
        </r>
      </text>
    </comment>
    <comment ref="F22" authorId="0" shapeId="0">
      <text>
        <r>
          <rPr>
            <b/>
            <sz val="10"/>
            <color indexed="81"/>
            <rFont val="游ゴシック"/>
            <family val="3"/>
            <charset val="128"/>
          </rPr>
          <t>原則、有効数字３桁以上で入力してください。</t>
        </r>
      </text>
    </comment>
    <comment ref="I22" authorId="0" shapeId="0">
      <text>
        <r>
          <rPr>
            <b/>
            <sz val="10"/>
            <color indexed="81"/>
            <rFont val="游ゴシック"/>
            <family val="3"/>
            <charset val="128"/>
          </rPr>
          <t>原則、有効数字３桁以上で入力してください。</t>
        </r>
      </text>
    </comment>
    <comment ref="P22" authorId="1" shapeId="0">
      <text>
        <r>
          <rPr>
            <b/>
            <sz val="9"/>
            <color indexed="81"/>
            <rFont val="游ゴシック"/>
            <family val="3"/>
            <charset val="128"/>
          </rPr>
          <t>輸入原料炭の発熱量を入力しています。
コークス原料炭は28.9、吹込用原料炭は28.3になります。</t>
        </r>
      </text>
    </comment>
    <comment ref="S22" authorId="1" shapeId="0">
      <text>
        <r>
          <rPr>
            <b/>
            <sz val="9"/>
            <color indexed="81"/>
            <rFont val="游ゴシック"/>
            <family val="3"/>
            <charset val="128"/>
          </rPr>
          <t>輸入原料炭の排出係数を入力しています。コークス用原料炭は0.0245、吹込用原料炭は0.0251になります。</t>
        </r>
      </text>
    </comment>
    <comment ref="C23" authorId="1" shapeId="0">
      <text>
        <r>
          <rPr>
            <b/>
            <sz val="9"/>
            <color indexed="81"/>
            <rFont val="游ゴシック"/>
            <family val="3"/>
            <charset val="128"/>
          </rPr>
          <t>名称変更できます。その際、右側太枠内の発熱量と排出係数が一致するように、入力し直してください。当初は、輸入一般炭の発熱量と排出係数が入っています。輸入、国産の複数に該当する場合は、「その他の燃料」の欄も活用してください。</t>
        </r>
      </text>
    </comment>
    <comment ref="F23" authorId="0" shapeId="0">
      <text>
        <r>
          <rPr>
            <b/>
            <sz val="10"/>
            <color indexed="81"/>
            <rFont val="游ゴシック"/>
            <family val="3"/>
            <charset val="128"/>
          </rPr>
          <t>原則、有効数字３桁以上で入力してください。</t>
        </r>
      </text>
    </comment>
    <comment ref="I23" authorId="0" shapeId="0">
      <text>
        <r>
          <rPr>
            <b/>
            <sz val="10"/>
            <color indexed="81"/>
            <rFont val="游ゴシック"/>
            <family val="3"/>
            <charset val="128"/>
          </rPr>
          <t>原則、有効数字３桁以上で入力してください。</t>
        </r>
      </text>
    </comment>
    <comment ref="P23" authorId="1" shapeId="0">
      <text>
        <r>
          <rPr>
            <b/>
            <sz val="9"/>
            <color indexed="81"/>
            <rFont val="游ゴシック"/>
            <family val="3"/>
            <charset val="128"/>
          </rPr>
          <t>輸入一般炭の発熱量を入力しています。国産一般炭は、24.2になります。</t>
        </r>
      </text>
    </comment>
    <comment ref="S23" authorId="1" shapeId="0">
      <text>
        <r>
          <rPr>
            <b/>
            <sz val="9"/>
            <color indexed="81"/>
            <rFont val="游ゴシック"/>
            <family val="3"/>
            <charset val="128"/>
          </rPr>
          <t>輸入一般炭の排出係数を入力しています。国産一般炭は、0.0242になります。</t>
        </r>
      </text>
    </comment>
    <comment ref="F24" authorId="0" shapeId="0">
      <text>
        <r>
          <rPr>
            <b/>
            <sz val="10"/>
            <color indexed="81"/>
            <rFont val="游ゴシック"/>
            <family val="3"/>
            <charset val="128"/>
          </rPr>
          <t>原則、有効数字３桁以上で入力してください。</t>
        </r>
      </text>
    </comment>
    <comment ref="I24" authorId="0" shapeId="0">
      <text>
        <r>
          <rPr>
            <b/>
            <sz val="10"/>
            <color indexed="81"/>
            <rFont val="游ゴシック"/>
            <family val="3"/>
            <charset val="128"/>
          </rPr>
          <t>原則、有効数字３桁以上で入力してください。</t>
        </r>
      </text>
    </comment>
    <comment ref="F25" authorId="0" shapeId="0">
      <text>
        <r>
          <rPr>
            <b/>
            <sz val="9"/>
            <color indexed="81"/>
            <rFont val="游ゴシック"/>
            <family val="3"/>
            <charset val="128"/>
          </rPr>
          <t>原則、有効数字３桁以上で入力してください。</t>
        </r>
      </text>
    </comment>
    <comment ref="I25" authorId="0" shapeId="0">
      <text>
        <r>
          <rPr>
            <b/>
            <sz val="9"/>
            <color indexed="81"/>
            <rFont val="游ゴシック"/>
            <family val="3"/>
            <charset val="128"/>
          </rPr>
          <t>原則、有効数字３桁以上で入力してください。</t>
        </r>
      </text>
    </comment>
    <comment ref="F26" authorId="0" shapeId="0">
      <text>
        <r>
          <rPr>
            <b/>
            <sz val="9"/>
            <color indexed="81"/>
            <rFont val="游ゴシック"/>
            <family val="3"/>
            <charset val="128"/>
          </rPr>
          <t>原則、有効数字３桁以上で入力してください。</t>
        </r>
      </text>
    </comment>
    <comment ref="I26" authorId="0" shapeId="0">
      <text>
        <r>
          <rPr>
            <b/>
            <sz val="9"/>
            <color indexed="81"/>
            <rFont val="游ゴシック"/>
            <family val="3"/>
            <charset val="128"/>
          </rPr>
          <t>原則、有効数字３桁以上で入力してください。</t>
        </r>
      </text>
    </comment>
    <comment ref="F27" authorId="0" shapeId="0">
      <text>
        <r>
          <rPr>
            <b/>
            <sz val="9"/>
            <color indexed="81"/>
            <rFont val="游ゴシック"/>
            <family val="3"/>
            <charset val="128"/>
          </rPr>
          <t>原則、有効数字３桁以上で入力してください。</t>
        </r>
      </text>
    </comment>
    <comment ref="I27" authorId="0" shapeId="0">
      <text>
        <r>
          <rPr>
            <b/>
            <sz val="9"/>
            <color indexed="81"/>
            <rFont val="游ゴシック"/>
            <family val="3"/>
            <charset val="128"/>
          </rPr>
          <t>原則、有効数字３桁以上で入力してください。</t>
        </r>
      </text>
    </comment>
    <comment ref="F28" authorId="0" shapeId="0">
      <text>
        <r>
          <rPr>
            <b/>
            <sz val="9"/>
            <color indexed="81"/>
            <rFont val="游ゴシック"/>
            <family val="3"/>
            <charset val="128"/>
          </rPr>
          <t>原則、有効数字３桁以上で入力してください。</t>
        </r>
      </text>
    </comment>
    <comment ref="I28" authorId="0" shapeId="0">
      <text>
        <r>
          <rPr>
            <b/>
            <sz val="9"/>
            <color indexed="81"/>
            <rFont val="游ゴシック"/>
            <family val="3"/>
            <charset val="128"/>
          </rPr>
          <t>原則、有効数字３桁以上で入力してください。</t>
        </r>
      </text>
    </comment>
    <comment ref="F29" authorId="0" shapeId="0">
      <text>
        <r>
          <rPr>
            <b/>
            <sz val="9"/>
            <color indexed="81"/>
            <rFont val="游ゴシック"/>
            <family val="3"/>
            <charset val="128"/>
          </rPr>
          <t>原則、有効数字３桁以上で入力してください。</t>
        </r>
      </text>
    </comment>
    <comment ref="I29" authorId="0" shapeId="0">
      <text>
        <r>
          <rPr>
            <b/>
            <sz val="9"/>
            <color indexed="81"/>
            <rFont val="游ゴシック"/>
            <family val="3"/>
            <charset val="128"/>
          </rPr>
          <t>原則、有効数字３桁以上で入力してください。</t>
        </r>
      </text>
    </comment>
    <comment ref="F30" authorId="0" shapeId="0">
      <text>
        <r>
          <rPr>
            <b/>
            <sz val="10"/>
            <color indexed="81"/>
            <rFont val="游ゴシック"/>
            <family val="3"/>
            <charset val="128"/>
          </rPr>
          <t>原則、有効数字３桁以上で入力してください。</t>
        </r>
      </text>
    </comment>
    <comment ref="I30" authorId="0" shapeId="0">
      <text>
        <r>
          <rPr>
            <b/>
            <sz val="10"/>
            <color indexed="81"/>
            <rFont val="游ゴシック"/>
            <family val="3"/>
            <charset val="128"/>
          </rPr>
          <t>原則、有効数字３桁以上で入力してください。</t>
        </r>
      </text>
    </comment>
    <comment ref="F31" authorId="0" shapeId="0">
      <text>
        <r>
          <rPr>
            <b/>
            <sz val="10"/>
            <color indexed="81"/>
            <rFont val="游ゴシック"/>
            <family val="3"/>
            <charset val="128"/>
          </rPr>
          <t>原則、有効数字３桁以上で入力してください。</t>
        </r>
      </text>
    </comment>
    <comment ref="I31" authorId="0" shapeId="0">
      <text>
        <r>
          <rPr>
            <b/>
            <sz val="10"/>
            <color indexed="81"/>
            <rFont val="游ゴシック"/>
            <family val="3"/>
            <charset val="128"/>
          </rPr>
          <t>原則、有効数字３桁以上で入力してください。</t>
        </r>
      </text>
    </comment>
    <comment ref="F32" authorId="0" shapeId="0">
      <text>
        <r>
          <rPr>
            <b/>
            <sz val="10"/>
            <color indexed="81"/>
            <rFont val="游ゴシック"/>
            <family val="3"/>
            <charset val="128"/>
          </rPr>
          <t>原則、有効数字３桁以上で入力してください。</t>
        </r>
      </text>
    </comment>
    <comment ref="I32" authorId="0" shapeId="0">
      <text>
        <r>
          <rPr>
            <b/>
            <sz val="10"/>
            <color indexed="81"/>
            <rFont val="游ゴシック"/>
            <family val="3"/>
            <charset val="128"/>
          </rPr>
          <t>原則、有効数字３桁以上で入力してください。</t>
        </r>
      </text>
    </comment>
    <comment ref="F33" authorId="0" shapeId="0">
      <text>
        <r>
          <rPr>
            <b/>
            <sz val="10"/>
            <color indexed="81"/>
            <rFont val="游ゴシック"/>
            <family val="3"/>
            <charset val="128"/>
          </rPr>
          <t>原則、有効数字３桁以上で入力してください。</t>
        </r>
      </text>
    </comment>
    <comment ref="I33" authorId="0" shapeId="0">
      <text>
        <r>
          <rPr>
            <b/>
            <sz val="10"/>
            <color indexed="81"/>
            <rFont val="游ゴシック"/>
            <family val="3"/>
            <charset val="128"/>
          </rPr>
          <t>原則、有効数字３桁以上で入力してください。</t>
        </r>
      </text>
    </comment>
    <comment ref="F34" authorId="0" shapeId="0">
      <text>
        <r>
          <rPr>
            <b/>
            <sz val="10"/>
            <color indexed="81"/>
            <rFont val="游ゴシック"/>
            <family val="3"/>
            <charset val="128"/>
          </rPr>
          <t>原則、有効数字３桁以上で入力してください。</t>
        </r>
      </text>
    </comment>
    <comment ref="I34" authorId="0" shapeId="0">
      <text>
        <r>
          <rPr>
            <b/>
            <sz val="10"/>
            <color indexed="81"/>
            <rFont val="游ゴシック"/>
            <family val="3"/>
            <charset val="128"/>
          </rPr>
          <t>原則、有効数字３桁以上で入力してください。</t>
        </r>
      </text>
    </comment>
    <comment ref="U38" authorId="2" shapeId="0">
      <text>
        <r>
          <rPr>
            <b/>
            <sz val="9"/>
            <color indexed="81"/>
            <rFont val="游ゴシック"/>
            <family val="3"/>
            <charset val="128"/>
          </rPr>
          <t>ガス事業者名を入力してください。</t>
        </r>
      </text>
    </comment>
    <comment ref="F39" authorId="0" shapeId="0">
      <text>
        <r>
          <rPr>
            <b/>
            <sz val="10"/>
            <color indexed="81"/>
            <rFont val="游ゴシック"/>
            <family val="3"/>
            <charset val="128"/>
          </rPr>
          <t>右側太枠内に、排出係数を入力してください。数値は、原則、有効数字３桁以上で入力してください。</t>
        </r>
      </text>
    </comment>
    <comment ref="I39" authorId="0" shapeId="0">
      <text>
        <r>
          <rPr>
            <b/>
            <sz val="10"/>
            <color indexed="81"/>
            <rFont val="游ゴシック"/>
            <family val="3"/>
            <charset val="128"/>
          </rPr>
          <t>原則、有効数字３桁以上で入力してください。</t>
        </r>
      </text>
    </comment>
    <comment ref="S39" authorId="1" shapeId="0">
      <text>
        <r>
          <rPr>
            <b/>
            <sz val="9"/>
            <color indexed="81"/>
            <rFont val="游ゴシック"/>
            <family val="3"/>
            <charset val="128"/>
          </rPr>
          <t>ガス事業者が公表する基礎排出係数を入力してください。</t>
        </r>
      </text>
    </comment>
    <comment ref="F44" authorId="0" shapeId="0">
      <text>
        <r>
          <rPr>
            <b/>
            <sz val="10"/>
            <color indexed="81"/>
            <rFont val="游ゴシック"/>
            <family val="3"/>
            <charset val="128"/>
          </rPr>
          <t>原則、有効数字３桁以上で入力してください。</t>
        </r>
      </text>
    </comment>
    <comment ref="I44" authorId="0" shapeId="0">
      <text>
        <r>
          <rPr>
            <b/>
            <sz val="10"/>
            <color indexed="81"/>
            <rFont val="游ゴシック"/>
            <family val="3"/>
            <charset val="128"/>
          </rPr>
          <t>原則、有効数字３桁以上で入力してください。</t>
        </r>
      </text>
    </comment>
    <comment ref="F45" authorId="0" shapeId="0">
      <text>
        <r>
          <rPr>
            <b/>
            <sz val="10"/>
            <color indexed="81"/>
            <rFont val="游ゴシック"/>
            <family val="3"/>
            <charset val="128"/>
          </rPr>
          <t>右側太枠内に、排出係数を入力してください。数値は、原則、有効数字３桁以上で入力してください。</t>
        </r>
      </text>
    </comment>
    <comment ref="I45" authorId="0" shapeId="0">
      <text>
        <r>
          <rPr>
            <b/>
            <sz val="10"/>
            <color indexed="81"/>
            <rFont val="游ゴシック"/>
            <family val="3"/>
            <charset val="128"/>
          </rPr>
          <t>原則、有効数字３桁以上で入力してください。</t>
        </r>
      </text>
    </comment>
    <comment ref="S45" authorId="1" shapeId="0">
      <text>
        <r>
          <rPr>
            <b/>
            <sz val="9"/>
            <color indexed="81"/>
            <rFont val="游ゴシック"/>
            <family val="3"/>
            <charset val="128"/>
          </rPr>
          <t>基礎排出係数を入力して下さい。</t>
        </r>
      </text>
    </comment>
    <comment ref="F46" authorId="0" shapeId="0">
      <text>
        <r>
          <rPr>
            <b/>
            <sz val="10"/>
            <color indexed="81"/>
            <rFont val="游ゴシック"/>
            <family val="3"/>
            <charset val="128"/>
          </rPr>
          <t>右側太枠内に、排出係数を入力してください。数値は、原則、有効数字３桁以上で入力してください。</t>
        </r>
      </text>
    </comment>
    <comment ref="I46" authorId="0" shapeId="0">
      <text>
        <r>
          <rPr>
            <b/>
            <sz val="10"/>
            <color indexed="81"/>
            <rFont val="游ゴシック"/>
            <family val="3"/>
            <charset val="128"/>
          </rPr>
          <t>原則、有効数字３桁以上で入力してください。</t>
        </r>
      </text>
    </comment>
    <comment ref="S46" authorId="1" shapeId="0">
      <text>
        <r>
          <rPr>
            <b/>
            <sz val="9"/>
            <color indexed="81"/>
            <rFont val="游ゴシック"/>
            <family val="3"/>
            <charset val="128"/>
          </rPr>
          <t>基礎排出係数を入力して下さい。</t>
        </r>
      </text>
    </comment>
    <comment ref="F47" authorId="0" shapeId="0">
      <text>
        <r>
          <rPr>
            <b/>
            <sz val="10"/>
            <color indexed="81"/>
            <rFont val="游ゴシック"/>
            <family val="3"/>
            <charset val="128"/>
          </rPr>
          <t>右側太枠内に、排出係数を入力してください。数値は、原則、有効数字３桁以上で入力してください。</t>
        </r>
      </text>
    </comment>
    <comment ref="I47" authorId="0" shapeId="0">
      <text>
        <r>
          <rPr>
            <b/>
            <sz val="10"/>
            <color indexed="81"/>
            <rFont val="游ゴシック"/>
            <family val="3"/>
            <charset val="128"/>
          </rPr>
          <t>原則、有効数字３桁以上で入力してください。</t>
        </r>
      </text>
    </comment>
    <comment ref="S47" authorId="1" shapeId="0">
      <text>
        <r>
          <rPr>
            <b/>
            <sz val="9"/>
            <color indexed="81"/>
            <rFont val="游ゴシック"/>
            <family val="3"/>
            <charset val="128"/>
          </rPr>
          <t>基礎排出係数を入力して下さい。</t>
        </r>
      </text>
    </comment>
    <comment ref="O49" authorId="2" shapeId="0">
      <text>
        <r>
          <rPr>
            <b/>
            <sz val="11"/>
            <color indexed="10"/>
            <rFont val="メイリオ"/>
            <family val="3"/>
            <charset val="128"/>
          </rPr>
          <t>電気事業者名、排出係数、買電量をこの表の太枠内に上から順に入力してください！</t>
        </r>
      </text>
    </comment>
    <comment ref="P51" authorId="2" shapeId="0">
      <text>
        <r>
          <rPr>
            <b/>
            <sz val="8"/>
            <color indexed="81"/>
            <rFont val="游ゴシック"/>
            <family val="3"/>
            <charset val="128"/>
          </rPr>
          <t>電力事業者名を入力してください。詳しくは①基本情報の３を確認してください。</t>
        </r>
      </text>
    </comment>
    <comment ref="R51" authorId="2" shapeId="0">
      <text>
        <r>
          <rPr>
            <b/>
            <sz val="9"/>
            <color indexed="81"/>
            <rFont val="游ゴシック"/>
            <family val="3"/>
            <charset val="128"/>
          </rPr>
          <t>基礎排出係数を入力してください。詳しくは①基本情報の３を確認してください。</t>
        </r>
      </text>
    </comment>
    <comment ref="T51" authorId="2" shapeId="0">
      <text>
        <r>
          <rPr>
            <b/>
            <sz val="9"/>
            <color indexed="81"/>
            <rFont val="游ゴシック"/>
            <family val="3"/>
            <charset val="128"/>
          </rPr>
          <t>原則、有効数字３桁以上で記入してください。</t>
        </r>
      </text>
    </comment>
    <comment ref="U51" authorId="2" shapeId="0">
      <text>
        <r>
          <rPr>
            <b/>
            <sz val="9"/>
            <color indexed="81"/>
            <rFont val="游ゴシック"/>
            <family val="3"/>
            <charset val="128"/>
          </rPr>
          <t>原則、有効数字３桁以上で記入してください。</t>
        </r>
      </text>
    </comment>
    <comment ref="F52" authorId="2" shapeId="0">
      <text>
        <r>
          <rPr>
            <b/>
            <sz val="10"/>
            <color indexed="81"/>
            <rFont val="游ゴシック"/>
            <family val="3"/>
            <charset val="128"/>
          </rPr>
          <t>右側太枠内に電力事業者名、排出係数、買電量を入力してください。</t>
        </r>
      </text>
    </comment>
    <comment ref="P52" authorId="2" shapeId="0">
      <text>
        <r>
          <rPr>
            <b/>
            <sz val="8"/>
            <color indexed="81"/>
            <rFont val="游ゴシック"/>
            <family val="3"/>
            <charset val="128"/>
          </rPr>
          <t>電力事業者名を入力してください。詳しくは①基本情報の３を確認してください。</t>
        </r>
      </text>
    </comment>
    <comment ref="R52" authorId="2" shapeId="0">
      <text>
        <r>
          <rPr>
            <b/>
            <sz val="9"/>
            <color indexed="81"/>
            <rFont val="游ゴシック"/>
            <family val="3"/>
            <charset val="128"/>
          </rPr>
          <t>基礎排出係数を入力してください。詳しくは①基本情報の３を確認してください。</t>
        </r>
      </text>
    </comment>
    <comment ref="T52" authorId="2" shapeId="0">
      <text>
        <r>
          <rPr>
            <b/>
            <sz val="9"/>
            <color indexed="81"/>
            <rFont val="游ゴシック"/>
            <family val="3"/>
            <charset val="128"/>
          </rPr>
          <t>原則、有効数字３桁以上で記入してください。</t>
        </r>
      </text>
    </comment>
    <comment ref="U52" authorId="2" shapeId="0">
      <text>
        <r>
          <rPr>
            <b/>
            <sz val="9"/>
            <color indexed="81"/>
            <rFont val="游ゴシック"/>
            <family val="3"/>
            <charset val="128"/>
          </rPr>
          <t>原則、有効数字３桁以上で記入してください。</t>
        </r>
      </text>
    </comment>
    <comment ref="P53" authorId="2" shapeId="0">
      <text>
        <r>
          <rPr>
            <b/>
            <sz val="8"/>
            <color indexed="81"/>
            <rFont val="游ゴシック"/>
            <family val="3"/>
            <charset val="128"/>
          </rPr>
          <t>電力事業者名を入力してください。詳しくは①基本情報の３を確認してください。</t>
        </r>
      </text>
    </comment>
    <comment ref="R53" authorId="2" shapeId="0">
      <text>
        <r>
          <rPr>
            <b/>
            <sz val="9"/>
            <color indexed="81"/>
            <rFont val="游ゴシック"/>
            <family val="3"/>
            <charset val="128"/>
          </rPr>
          <t>基礎排出係数を入力してください。詳しくは①基本情報の３を確認してください。</t>
        </r>
      </text>
    </comment>
    <comment ref="T53" authorId="2" shapeId="0">
      <text>
        <r>
          <rPr>
            <b/>
            <sz val="9"/>
            <color indexed="81"/>
            <rFont val="游ゴシック"/>
            <family val="3"/>
            <charset val="128"/>
          </rPr>
          <t>原則、有効数字３桁以上で記入してください。</t>
        </r>
      </text>
    </comment>
    <comment ref="U53" authorId="2" shapeId="0">
      <text>
        <r>
          <rPr>
            <b/>
            <sz val="9"/>
            <color indexed="81"/>
            <rFont val="游ゴシック"/>
            <family val="3"/>
            <charset val="128"/>
          </rPr>
          <t>原則、有効数字３桁以上で記入してください。</t>
        </r>
      </text>
    </comment>
    <comment ref="F54" authorId="2" shapeId="0">
      <text>
        <r>
          <rPr>
            <b/>
            <sz val="10"/>
            <color indexed="81"/>
            <rFont val="游ゴシック"/>
            <family val="3"/>
            <charset val="128"/>
          </rPr>
          <t>右側太枠内に電力事業者名、排出係数、買電量を入力してください。</t>
        </r>
      </text>
    </comment>
    <comment ref="P54" authorId="2" shapeId="0">
      <text>
        <r>
          <rPr>
            <b/>
            <sz val="8"/>
            <color indexed="81"/>
            <rFont val="游ゴシック"/>
            <family val="3"/>
            <charset val="128"/>
          </rPr>
          <t>電力事業者名を入力してください。詳しくは①基本情報の３を確認してください。</t>
        </r>
      </text>
    </comment>
    <comment ref="R54" authorId="2" shapeId="0">
      <text>
        <r>
          <rPr>
            <b/>
            <sz val="9"/>
            <color indexed="81"/>
            <rFont val="游ゴシック"/>
            <family val="3"/>
            <charset val="128"/>
          </rPr>
          <t>基礎排出係数を入力してください。詳しくは①基本情報の３を確認してください。</t>
        </r>
      </text>
    </comment>
    <comment ref="T54" authorId="2" shapeId="0">
      <text>
        <r>
          <rPr>
            <b/>
            <sz val="9"/>
            <color indexed="81"/>
            <rFont val="游ゴシック"/>
            <family val="3"/>
            <charset val="128"/>
          </rPr>
          <t>原則、有効数字３桁以上で記入してください。</t>
        </r>
      </text>
    </comment>
    <comment ref="U54" authorId="2" shapeId="0">
      <text>
        <r>
          <rPr>
            <b/>
            <sz val="9"/>
            <color indexed="81"/>
            <rFont val="游ゴシック"/>
            <family val="3"/>
            <charset val="128"/>
          </rPr>
          <t>原則、有効数字３桁以上で記入してください。</t>
        </r>
      </text>
    </comment>
    <comment ref="F56" authorId="0" shapeId="0">
      <text>
        <r>
          <rPr>
            <b/>
            <sz val="11"/>
            <color indexed="81"/>
            <rFont val="游ゴシック"/>
            <family val="3"/>
            <charset val="128"/>
          </rPr>
          <t>原則、排出係数の有効桁数以上の有効桁数で入力してください。また、排出係数を入力してください（右側）。</t>
        </r>
      </text>
    </comment>
    <comment ref="S56" authorId="0" shapeId="0">
      <text>
        <r>
          <rPr>
            <b/>
            <sz val="9"/>
            <color indexed="81"/>
            <rFont val="游ゴシック"/>
            <family val="3"/>
            <charset val="128"/>
          </rPr>
          <t>上記以外の買電がある場合は、その排出係数を入力してください。</t>
        </r>
      </text>
    </comment>
    <comment ref="F57" authorId="0" shapeId="0">
      <text>
        <r>
          <rPr>
            <b/>
            <sz val="11"/>
            <color indexed="81"/>
            <rFont val="游ゴシック"/>
            <family val="3"/>
            <charset val="128"/>
          </rPr>
          <t>原則、排出係数の有効桁数以上の有効桁数で入力してください。</t>
        </r>
      </text>
    </comment>
    <comment ref="I57" authorId="0" shapeId="0">
      <text>
        <r>
          <rPr>
            <b/>
            <sz val="11"/>
            <color indexed="81"/>
            <rFont val="游ゴシック"/>
            <family val="3"/>
            <charset val="128"/>
          </rPr>
          <t>原則、排出係数の有効桁数以上の有効桁数で入力してください。また、排出係数を入力してください。</t>
        </r>
      </text>
    </comment>
    <comment ref="S57" authorId="0" shapeId="0">
      <text>
        <r>
          <rPr>
            <b/>
            <sz val="9"/>
            <color indexed="81"/>
            <rFont val="游ゴシック"/>
            <family val="3"/>
            <charset val="128"/>
          </rPr>
          <t>自家発電の電気で販売した量がある場合は、その排出係数を入力してください。</t>
        </r>
      </text>
    </comment>
    <comment ref="B62" authorId="0" shapeId="0">
      <text>
        <r>
          <rPr>
            <b/>
            <sz val="9"/>
            <color indexed="81"/>
            <rFont val="游ゴシック"/>
            <family val="3"/>
            <charset val="128"/>
          </rPr>
          <t>計算に用いた単位発熱量・排出係数を右表から変更した場合など、何の数値を用いたかを記載してください。</t>
        </r>
      </text>
    </comment>
    <comment ref="F72" authorId="0" shapeId="0">
      <text>
        <r>
          <rPr>
            <b/>
            <sz val="9"/>
            <color indexed="81"/>
            <rFont val="游ゴシック"/>
            <family val="3"/>
            <charset val="128"/>
          </rPr>
          <t>原則、有効数字３桁以上で入力してください。</t>
        </r>
      </text>
    </comment>
    <comment ref="I72" authorId="0" shapeId="0">
      <text>
        <r>
          <rPr>
            <b/>
            <sz val="9"/>
            <color indexed="81"/>
            <rFont val="游ゴシック"/>
            <family val="3"/>
            <charset val="128"/>
          </rPr>
          <t>原則、有効数字３桁以上で入力してください。</t>
        </r>
      </text>
    </comment>
    <comment ref="F73" authorId="0" shapeId="0">
      <text>
        <r>
          <rPr>
            <b/>
            <sz val="9"/>
            <color indexed="81"/>
            <rFont val="游ゴシック"/>
            <family val="3"/>
            <charset val="128"/>
          </rPr>
          <t>原則、有効数字３桁以上で入力してください。</t>
        </r>
      </text>
    </comment>
    <comment ref="I73" authorId="0" shapeId="0">
      <text>
        <r>
          <rPr>
            <b/>
            <sz val="9"/>
            <color indexed="81"/>
            <rFont val="游ゴシック"/>
            <family val="3"/>
            <charset val="128"/>
          </rPr>
          <t>原則、有効数字３桁以上で入力してください。</t>
        </r>
      </text>
    </comment>
    <comment ref="F74" authorId="0" shapeId="0">
      <text>
        <r>
          <rPr>
            <b/>
            <sz val="9"/>
            <color indexed="81"/>
            <rFont val="游ゴシック"/>
            <family val="3"/>
            <charset val="128"/>
          </rPr>
          <t>原則、有効数字３桁以上で入力してください。</t>
        </r>
      </text>
    </comment>
    <comment ref="I74" authorId="0" shapeId="0">
      <text>
        <r>
          <rPr>
            <b/>
            <sz val="9"/>
            <color indexed="81"/>
            <rFont val="游ゴシック"/>
            <family val="3"/>
            <charset val="128"/>
          </rPr>
          <t>原則、有効数字３桁以上で入力してください。</t>
        </r>
      </text>
    </comment>
    <comment ref="F75" authorId="0" shapeId="0">
      <text>
        <r>
          <rPr>
            <b/>
            <sz val="9"/>
            <color indexed="81"/>
            <rFont val="游ゴシック"/>
            <family val="3"/>
            <charset val="128"/>
          </rPr>
          <t>原則、有効数字３桁以上で入力してください。</t>
        </r>
      </text>
    </comment>
    <comment ref="I75" authorId="0" shapeId="0">
      <text>
        <r>
          <rPr>
            <b/>
            <sz val="9"/>
            <color indexed="81"/>
            <rFont val="游ゴシック"/>
            <family val="3"/>
            <charset val="128"/>
          </rPr>
          <t>原則、有効数字３桁以上で入力してください。</t>
        </r>
      </text>
    </comment>
    <comment ref="F76" authorId="0" shapeId="0">
      <text>
        <r>
          <rPr>
            <b/>
            <sz val="9"/>
            <color indexed="81"/>
            <rFont val="游ゴシック"/>
            <family val="3"/>
            <charset val="128"/>
          </rPr>
          <t>原則、有効数字３桁以上で入力してください。</t>
        </r>
      </text>
    </comment>
    <comment ref="I76" authorId="0" shapeId="0">
      <text>
        <r>
          <rPr>
            <b/>
            <sz val="9"/>
            <color indexed="81"/>
            <rFont val="游ゴシック"/>
            <family val="3"/>
            <charset val="128"/>
          </rPr>
          <t>原則、有効数字３桁以上で入力してください。</t>
        </r>
      </text>
    </comment>
    <comment ref="F77" authorId="0" shapeId="0">
      <text>
        <r>
          <rPr>
            <b/>
            <sz val="9"/>
            <color indexed="81"/>
            <rFont val="游ゴシック"/>
            <family val="3"/>
            <charset val="128"/>
          </rPr>
          <t>原則、有効数字３桁以上で入力してください。</t>
        </r>
      </text>
    </comment>
    <comment ref="I77" authorId="0" shapeId="0">
      <text>
        <r>
          <rPr>
            <b/>
            <sz val="9"/>
            <color indexed="81"/>
            <rFont val="游ゴシック"/>
            <family val="3"/>
            <charset val="128"/>
          </rPr>
          <t>原則、有効数字３桁以上で入力してください。</t>
        </r>
      </text>
    </comment>
    <comment ref="F78" authorId="0" shapeId="0">
      <text>
        <r>
          <rPr>
            <b/>
            <sz val="9"/>
            <color indexed="81"/>
            <rFont val="游ゴシック"/>
            <family val="3"/>
            <charset val="128"/>
          </rPr>
          <t>原則、有効数字３桁以上で入力してください。</t>
        </r>
      </text>
    </comment>
    <comment ref="I78" authorId="0" shapeId="0">
      <text>
        <r>
          <rPr>
            <b/>
            <sz val="9"/>
            <color indexed="81"/>
            <rFont val="游ゴシック"/>
            <family val="3"/>
            <charset val="128"/>
          </rPr>
          <t>原則、有効数字３桁以上で入力してください。</t>
        </r>
      </text>
    </comment>
    <comment ref="F79" authorId="0" shapeId="0">
      <text>
        <r>
          <rPr>
            <b/>
            <sz val="9"/>
            <color indexed="81"/>
            <rFont val="游ゴシック"/>
            <family val="3"/>
            <charset val="128"/>
          </rPr>
          <t>原則、有効数字３桁以上で入力してください。</t>
        </r>
      </text>
    </comment>
    <comment ref="I79" authorId="0" shapeId="0">
      <text>
        <r>
          <rPr>
            <b/>
            <sz val="9"/>
            <color indexed="81"/>
            <rFont val="游ゴシック"/>
            <family val="3"/>
            <charset val="128"/>
          </rPr>
          <t>原則、有効数字３桁以上で入力してください。</t>
        </r>
      </text>
    </comment>
    <comment ref="F80" authorId="0" shapeId="0">
      <text>
        <r>
          <rPr>
            <b/>
            <sz val="9"/>
            <color indexed="81"/>
            <rFont val="游ゴシック"/>
            <family val="3"/>
            <charset val="128"/>
          </rPr>
          <t>原則、有効数字３桁以上で入力してください。</t>
        </r>
      </text>
    </comment>
    <comment ref="I80" authorId="0" shapeId="0">
      <text>
        <r>
          <rPr>
            <b/>
            <sz val="9"/>
            <color indexed="81"/>
            <rFont val="游ゴシック"/>
            <family val="3"/>
            <charset val="128"/>
          </rPr>
          <t>原則、有効数字３桁以上で入力してください。</t>
        </r>
      </text>
    </comment>
    <comment ref="F81" authorId="0" shapeId="0">
      <text>
        <r>
          <rPr>
            <b/>
            <sz val="9"/>
            <color indexed="81"/>
            <rFont val="游ゴシック"/>
            <family val="3"/>
            <charset val="128"/>
          </rPr>
          <t>原則、有効数字３桁以上で入力してください。</t>
        </r>
      </text>
    </comment>
    <comment ref="I81" authorId="0" shapeId="0">
      <text>
        <r>
          <rPr>
            <b/>
            <sz val="9"/>
            <color indexed="81"/>
            <rFont val="游ゴシック"/>
            <family val="3"/>
            <charset val="128"/>
          </rPr>
          <t>原則、有効数字３桁以上で入力してください。</t>
        </r>
      </text>
    </comment>
    <comment ref="F82" authorId="0" shapeId="0">
      <text>
        <r>
          <rPr>
            <b/>
            <sz val="9"/>
            <color indexed="81"/>
            <rFont val="游ゴシック"/>
            <family val="3"/>
            <charset val="128"/>
          </rPr>
          <t>原則、有効数字３桁以上で入力してください。</t>
        </r>
      </text>
    </comment>
    <comment ref="I82" authorId="0" shapeId="0">
      <text>
        <r>
          <rPr>
            <b/>
            <sz val="9"/>
            <color indexed="81"/>
            <rFont val="游ゴシック"/>
            <family val="3"/>
            <charset val="128"/>
          </rPr>
          <t>原則、有効数字３桁以上で入力してください。</t>
        </r>
      </text>
    </comment>
    <comment ref="F83" authorId="0" shapeId="0">
      <text>
        <r>
          <rPr>
            <b/>
            <sz val="9"/>
            <color indexed="81"/>
            <rFont val="游ゴシック"/>
            <family val="3"/>
            <charset val="128"/>
          </rPr>
          <t>原則、有効数字３桁以上で入力してください。</t>
        </r>
      </text>
    </comment>
    <comment ref="I83" authorId="0" shapeId="0">
      <text>
        <r>
          <rPr>
            <b/>
            <sz val="9"/>
            <color indexed="81"/>
            <rFont val="游ゴシック"/>
            <family val="3"/>
            <charset val="128"/>
          </rPr>
          <t>原則、有効数字３桁以上で入力してください。</t>
        </r>
      </text>
    </comment>
    <comment ref="F84" authorId="0" shapeId="0">
      <text>
        <r>
          <rPr>
            <b/>
            <sz val="9"/>
            <color indexed="81"/>
            <rFont val="游ゴシック"/>
            <family val="3"/>
            <charset val="128"/>
          </rPr>
          <t>原則、有効数字３桁以上で入力してください。</t>
        </r>
      </text>
    </comment>
    <comment ref="I84" authorId="0" shapeId="0">
      <text>
        <r>
          <rPr>
            <b/>
            <sz val="9"/>
            <color indexed="81"/>
            <rFont val="游ゴシック"/>
            <family val="3"/>
            <charset val="128"/>
          </rPr>
          <t>原則、有効数字３桁以上で入力してください。</t>
        </r>
      </text>
    </comment>
    <comment ref="F85" authorId="0" shapeId="0">
      <text>
        <r>
          <rPr>
            <b/>
            <sz val="9"/>
            <color indexed="81"/>
            <rFont val="游ゴシック"/>
            <family val="3"/>
            <charset val="128"/>
          </rPr>
          <t>原則、有効数字３桁以上で入力してください。</t>
        </r>
      </text>
    </comment>
    <comment ref="I85" authorId="0" shapeId="0">
      <text>
        <r>
          <rPr>
            <b/>
            <sz val="9"/>
            <color indexed="81"/>
            <rFont val="游ゴシック"/>
            <family val="3"/>
            <charset val="128"/>
          </rPr>
          <t>原則、有効数字３桁以上で入力してください。</t>
        </r>
      </text>
    </comment>
    <comment ref="C86" authorId="1" shapeId="0">
      <text>
        <r>
          <rPr>
            <b/>
            <sz val="9"/>
            <color indexed="81"/>
            <rFont val="游ゴシック"/>
            <family val="3"/>
            <charset val="128"/>
          </rPr>
          <t>名称変更できます。その際、右側太枠内の発熱量と排出係数が一致するように、入力し直してください。当初は、輸入原料炭の発熱量と排出係数が入っています。輸入、コークス用、吹込用の複数に該当する場合は、「その他の燃料」の欄も活用してください。</t>
        </r>
      </text>
    </comment>
    <comment ref="F86" authorId="0" shapeId="0">
      <text>
        <r>
          <rPr>
            <b/>
            <sz val="9"/>
            <color indexed="81"/>
            <rFont val="游ゴシック"/>
            <family val="3"/>
            <charset val="128"/>
          </rPr>
          <t>原則、有効数字３桁以上で入力してください。</t>
        </r>
      </text>
    </comment>
    <comment ref="I86" authorId="0" shapeId="0">
      <text>
        <r>
          <rPr>
            <b/>
            <sz val="9"/>
            <color indexed="81"/>
            <rFont val="游ゴシック"/>
            <family val="3"/>
            <charset val="128"/>
          </rPr>
          <t>原則、有効数字３桁以上で入力してください。</t>
        </r>
      </text>
    </comment>
    <comment ref="P86" authorId="1" shapeId="0">
      <text>
        <r>
          <rPr>
            <b/>
            <sz val="9"/>
            <color indexed="81"/>
            <rFont val="游ゴシック"/>
            <family val="3"/>
            <charset val="128"/>
          </rPr>
          <t>輸入原料炭の発熱量を入力しています。
コークス原料炭は28.9、吹込用原料炭は28.3になります。</t>
        </r>
      </text>
    </comment>
    <comment ref="S86" authorId="1" shapeId="0">
      <text>
        <r>
          <rPr>
            <b/>
            <sz val="9"/>
            <color indexed="81"/>
            <rFont val="游ゴシック"/>
            <family val="3"/>
            <charset val="128"/>
          </rPr>
          <t>輸入原料炭の排出係数を入力しています。コークス用原料炭は0.0245、吹込用原料炭は0.0251になります。</t>
        </r>
      </text>
    </comment>
    <comment ref="C87" authorId="1" shapeId="0">
      <text>
        <r>
          <rPr>
            <b/>
            <sz val="9"/>
            <color indexed="81"/>
            <rFont val="游ゴシック"/>
            <family val="3"/>
            <charset val="128"/>
          </rPr>
          <t>名称変更できます。その際、右側太枠内の発熱量と排出係数が一致するように、入力し直してください。当初は、輸入一般炭の発熱量と排出係数が入っています。輸入、国産の複数に該当する場合は、「その他の燃料」の欄も活用してください。</t>
        </r>
      </text>
    </comment>
    <comment ref="F87" authorId="0" shapeId="0">
      <text>
        <r>
          <rPr>
            <b/>
            <sz val="9"/>
            <color indexed="81"/>
            <rFont val="游ゴシック"/>
            <family val="3"/>
            <charset val="128"/>
          </rPr>
          <t>原則、有効数字３桁以上で入力してください。</t>
        </r>
      </text>
    </comment>
    <comment ref="I87" authorId="0" shapeId="0">
      <text>
        <r>
          <rPr>
            <b/>
            <sz val="9"/>
            <color indexed="81"/>
            <rFont val="游ゴシック"/>
            <family val="3"/>
            <charset val="128"/>
          </rPr>
          <t>原則、有効数字３桁以上で入力してください。</t>
        </r>
      </text>
    </comment>
    <comment ref="P87" authorId="1" shapeId="0">
      <text>
        <r>
          <rPr>
            <b/>
            <sz val="9"/>
            <color indexed="81"/>
            <rFont val="游ゴシック"/>
            <family val="3"/>
            <charset val="128"/>
          </rPr>
          <t>輸入一般炭の発熱量を入力しています。国産一般炭は、24.2になります。</t>
        </r>
      </text>
    </comment>
    <comment ref="S87" authorId="1" shapeId="0">
      <text>
        <r>
          <rPr>
            <b/>
            <sz val="9"/>
            <color indexed="81"/>
            <rFont val="游ゴシック"/>
            <family val="3"/>
            <charset val="128"/>
          </rPr>
          <t>輸入一般炭の排出係数を入力しています。国産一般炭は、0.0242になります。</t>
        </r>
      </text>
    </comment>
    <comment ref="F88" authorId="0" shapeId="0">
      <text>
        <r>
          <rPr>
            <b/>
            <sz val="9"/>
            <color indexed="81"/>
            <rFont val="游ゴシック"/>
            <family val="3"/>
            <charset val="128"/>
          </rPr>
          <t>原則、有効数字３桁以上で入力してください。</t>
        </r>
      </text>
    </comment>
    <comment ref="I88" authorId="0" shapeId="0">
      <text>
        <r>
          <rPr>
            <b/>
            <sz val="9"/>
            <color indexed="81"/>
            <rFont val="游ゴシック"/>
            <family val="3"/>
            <charset val="128"/>
          </rPr>
          <t>原則、有効数字３桁以上で入力してください。</t>
        </r>
      </text>
    </comment>
    <comment ref="F89" authorId="0" shapeId="0">
      <text>
        <r>
          <rPr>
            <b/>
            <sz val="9"/>
            <color indexed="81"/>
            <rFont val="游ゴシック"/>
            <family val="3"/>
            <charset val="128"/>
          </rPr>
          <t>原則、有効数字３桁以上で入力してください。</t>
        </r>
      </text>
    </comment>
    <comment ref="I89" authorId="0" shapeId="0">
      <text>
        <r>
          <rPr>
            <b/>
            <sz val="9"/>
            <color indexed="81"/>
            <rFont val="游ゴシック"/>
            <family val="3"/>
            <charset val="128"/>
          </rPr>
          <t>原則、有効数字３桁以上で入力してください。</t>
        </r>
      </text>
    </comment>
    <comment ref="F90" authorId="0" shapeId="0">
      <text>
        <r>
          <rPr>
            <b/>
            <sz val="9"/>
            <color indexed="81"/>
            <rFont val="游ゴシック"/>
            <family val="3"/>
            <charset val="128"/>
          </rPr>
          <t>原則、有効数字３桁以上で入力してください。</t>
        </r>
      </text>
    </comment>
    <comment ref="I90" authorId="0" shapeId="0">
      <text>
        <r>
          <rPr>
            <b/>
            <sz val="9"/>
            <color indexed="81"/>
            <rFont val="游ゴシック"/>
            <family val="3"/>
            <charset val="128"/>
          </rPr>
          <t>原則、有効数字３桁以上で入力してください。</t>
        </r>
      </text>
    </comment>
    <comment ref="F91" authorId="0" shapeId="0">
      <text>
        <r>
          <rPr>
            <b/>
            <sz val="9"/>
            <color indexed="81"/>
            <rFont val="游ゴシック"/>
            <family val="3"/>
            <charset val="128"/>
          </rPr>
          <t>原則、有効数字３桁以上で入力してください。</t>
        </r>
      </text>
    </comment>
    <comment ref="I91" authorId="0" shapeId="0">
      <text>
        <r>
          <rPr>
            <b/>
            <sz val="9"/>
            <color indexed="81"/>
            <rFont val="游ゴシック"/>
            <family val="3"/>
            <charset val="128"/>
          </rPr>
          <t>原則、有効数字３桁以上で入力してください。</t>
        </r>
      </text>
    </comment>
    <comment ref="F92" authorId="0" shapeId="0">
      <text>
        <r>
          <rPr>
            <b/>
            <sz val="9"/>
            <color indexed="81"/>
            <rFont val="游ゴシック"/>
            <family val="3"/>
            <charset val="128"/>
          </rPr>
          <t>原則、有効数字３桁以上で入力してください。</t>
        </r>
      </text>
    </comment>
    <comment ref="I92" authorId="0" shapeId="0">
      <text>
        <r>
          <rPr>
            <b/>
            <sz val="9"/>
            <color indexed="81"/>
            <rFont val="游ゴシック"/>
            <family val="3"/>
            <charset val="128"/>
          </rPr>
          <t>原則、有効数字３桁以上で入力してください。</t>
        </r>
      </text>
    </comment>
    <comment ref="F93" authorId="0" shapeId="0">
      <text>
        <r>
          <rPr>
            <b/>
            <sz val="9"/>
            <color indexed="81"/>
            <rFont val="游ゴシック"/>
            <family val="3"/>
            <charset val="128"/>
          </rPr>
          <t>原則、有効数字３桁以上で入力してください。</t>
        </r>
      </text>
    </comment>
    <comment ref="I93" authorId="0" shapeId="0">
      <text>
        <r>
          <rPr>
            <b/>
            <sz val="9"/>
            <color indexed="81"/>
            <rFont val="游ゴシック"/>
            <family val="3"/>
            <charset val="128"/>
          </rPr>
          <t>原則、有効数字３桁以上で入力してください。</t>
        </r>
      </text>
    </comment>
    <comment ref="F94" authorId="0" shapeId="0">
      <text>
        <r>
          <rPr>
            <b/>
            <sz val="10"/>
            <color indexed="81"/>
            <rFont val="游ゴシック"/>
            <family val="3"/>
            <charset val="128"/>
          </rPr>
          <t>原則、有効数字３桁以上で入力してください。</t>
        </r>
      </text>
    </comment>
    <comment ref="I94" authorId="0" shapeId="0">
      <text>
        <r>
          <rPr>
            <b/>
            <sz val="10"/>
            <color indexed="81"/>
            <rFont val="游ゴシック"/>
            <family val="3"/>
            <charset val="128"/>
          </rPr>
          <t>原則、有効数字３桁以上で入力してください。</t>
        </r>
      </text>
    </comment>
    <comment ref="F95" authorId="0" shapeId="0">
      <text>
        <r>
          <rPr>
            <b/>
            <sz val="10"/>
            <color indexed="81"/>
            <rFont val="游ゴシック"/>
            <family val="3"/>
            <charset val="128"/>
          </rPr>
          <t>原則、有効数字３桁以上で入力してください。</t>
        </r>
      </text>
    </comment>
    <comment ref="I95" authorId="0" shapeId="0">
      <text>
        <r>
          <rPr>
            <b/>
            <sz val="10"/>
            <color indexed="81"/>
            <rFont val="游ゴシック"/>
            <family val="3"/>
            <charset val="128"/>
          </rPr>
          <t>原則、有効数字３桁以上で入力してください。</t>
        </r>
      </text>
    </comment>
    <comment ref="F96" authorId="0" shapeId="0">
      <text>
        <r>
          <rPr>
            <b/>
            <sz val="10"/>
            <color indexed="81"/>
            <rFont val="游ゴシック"/>
            <family val="3"/>
            <charset val="128"/>
          </rPr>
          <t>原則、有効数字３桁以上で入力してください。</t>
        </r>
      </text>
    </comment>
    <comment ref="I96" authorId="0" shapeId="0">
      <text>
        <r>
          <rPr>
            <b/>
            <sz val="10"/>
            <color indexed="81"/>
            <rFont val="游ゴシック"/>
            <family val="3"/>
            <charset val="128"/>
          </rPr>
          <t>原則、有効数字３桁以上で入力してください。</t>
        </r>
      </text>
    </comment>
    <comment ref="F97" authorId="0" shapeId="0">
      <text>
        <r>
          <rPr>
            <b/>
            <sz val="10"/>
            <color indexed="81"/>
            <rFont val="游ゴシック"/>
            <family val="3"/>
            <charset val="128"/>
          </rPr>
          <t>原則、有効数字３桁以上で入力してください。</t>
        </r>
      </text>
    </comment>
    <comment ref="I97" authorId="0" shapeId="0">
      <text>
        <r>
          <rPr>
            <b/>
            <sz val="10"/>
            <color indexed="81"/>
            <rFont val="游ゴシック"/>
            <family val="3"/>
            <charset val="128"/>
          </rPr>
          <t>原則、有効数字３桁以上で入力してください。</t>
        </r>
      </text>
    </comment>
    <comment ref="F98" authorId="0" shapeId="0">
      <text>
        <r>
          <rPr>
            <b/>
            <sz val="10"/>
            <color indexed="81"/>
            <rFont val="游ゴシック"/>
            <family val="3"/>
            <charset val="128"/>
          </rPr>
          <t>原則、有効数字３桁以上で入力してください。</t>
        </r>
      </text>
    </comment>
    <comment ref="I98" authorId="0" shapeId="0">
      <text>
        <r>
          <rPr>
            <b/>
            <sz val="10"/>
            <color indexed="81"/>
            <rFont val="游ゴシック"/>
            <family val="3"/>
            <charset val="128"/>
          </rPr>
          <t>原則、有効数字３桁以上で入力してください。</t>
        </r>
      </text>
    </comment>
    <comment ref="U102" authorId="2" shapeId="0">
      <text>
        <r>
          <rPr>
            <b/>
            <sz val="9"/>
            <color indexed="81"/>
            <rFont val="游ゴシック"/>
            <family val="3"/>
            <charset val="128"/>
          </rPr>
          <t>ガス事業者名を入力してください。</t>
        </r>
      </text>
    </comment>
    <comment ref="F103" authorId="0" shapeId="0">
      <text>
        <r>
          <rPr>
            <b/>
            <sz val="10"/>
            <color indexed="81"/>
            <rFont val="游ゴシック"/>
            <family val="3"/>
            <charset val="128"/>
          </rPr>
          <t>右側太枠内に、排出係数を入力してください。数値は、原則、有効数字３桁以上で入力してください。</t>
        </r>
      </text>
    </comment>
    <comment ref="I103" authorId="0" shapeId="0">
      <text>
        <r>
          <rPr>
            <b/>
            <sz val="10"/>
            <color indexed="81"/>
            <rFont val="游ゴシック"/>
            <family val="3"/>
            <charset val="128"/>
          </rPr>
          <t>原則、有効数字３桁以上で入力してください。</t>
        </r>
      </text>
    </comment>
    <comment ref="S103" authorId="1" shapeId="0">
      <text>
        <r>
          <rPr>
            <b/>
            <sz val="9"/>
            <color indexed="81"/>
            <rFont val="游ゴシック"/>
            <family val="3"/>
            <charset val="128"/>
          </rPr>
          <t>ガス事業者が公表する基礎排出係数を入力してください。</t>
        </r>
      </text>
    </comment>
    <comment ref="F108" authorId="0" shapeId="0">
      <text>
        <r>
          <rPr>
            <b/>
            <sz val="10"/>
            <color indexed="81"/>
            <rFont val="游ゴシック"/>
            <family val="3"/>
            <charset val="128"/>
          </rPr>
          <t>原則、有効数字３桁以上で入力してください。</t>
        </r>
      </text>
    </comment>
    <comment ref="I108" authorId="0" shapeId="0">
      <text>
        <r>
          <rPr>
            <b/>
            <sz val="10"/>
            <color indexed="81"/>
            <rFont val="游ゴシック"/>
            <family val="3"/>
            <charset val="128"/>
          </rPr>
          <t>原則、有効数字３桁以上で入力してください。</t>
        </r>
      </text>
    </comment>
    <comment ref="F109" authorId="0" shapeId="0">
      <text>
        <r>
          <rPr>
            <b/>
            <sz val="10"/>
            <color indexed="81"/>
            <rFont val="游ゴシック"/>
            <family val="3"/>
            <charset val="128"/>
          </rPr>
          <t>右側太枠内に、排出係数を入力してください。数値は、原則、有効数字３桁以上で入力してください。</t>
        </r>
      </text>
    </comment>
    <comment ref="I109" authorId="0" shapeId="0">
      <text>
        <r>
          <rPr>
            <b/>
            <sz val="10"/>
            <color indexed="81"/>
            <rFont val="游ゴシック"/>
            <family val="3"/>
            <charset val="128"/>
          </rPr>
          <t>原則、有効数字３桁以上で入力してください。</t>
        </r>
      </text>
    </comment>
    <comment ref="S109" authorId="1" shapeId="0">
      <text>
        <r>
          <rPr>
            <b/>
            <sz val="9"/>
            <color indexed="81"/>
            <rFont val="游ゴシック"/>
            <family val="3"/>
            <charset val="128"/>
          </rPr>
          <t>基礎排出係数を入力して下さい。</t>
        </r>
      </text>
    </comment>
    <comment ref="F110" authorId="0" shapeId="0">
      <text>
        <r>
          <rPr>
            <b/>
            <sz val="10"/>
            <color indexed="81"/>
            <rFont val="游ゴシック"/>
            <family val="3"/>
            <charset val="128"/>
          </rPr>
          <t>右側太枠内に、排出係数を入力してください。数値は、原則、有効数字３桁以上で入力してください。</t>
        </r>
      </text>
    </comment>
    <comment ref="I110" authorId="0" shapeId="0">
      <text>
        <r>
          <rPr>
            <b/>
            <sz val="10"/>
            <color indexed="81"/>
            <rFont val="游ゴシック"/>
            <family val="3"/>
            <charset val="128"/>
          </rPr>
          <t>原則、有効数字３桁以上で入力してください。</t>
        </r>
      </text>
    </comment>
    <comment ref="S110" authorId="1" shapeId="0">
      <text>
        <r>
          <rPr>
            <b/>
            <sz val="9"/>
            <color indexed="81"/>
            <rFont val="游ゴシック"/>
            <family val="3"/>
            <charset val="128"/>
          </rPr>
          <t>基礎排出係数を入力して下さい。</t>
        </r>
      </text>
    </comment>
    <comment ref="F111" authorId="0" shapeId="0">
      <text>
        <r>
          <rPr>
            <b/>
            <sz val="10"/>
            <color indexed="81"/>
            <rFont val="游ゴシック"/>
            <family val="3"/>
            <charset val="128"/>
          </rPr>
          <t>右側太枠内に、排出係数を入力してください。数値は、原則、有効数字３桁以上で入力してください。</t>
        </r>
      </text>
    </comment>
    <comment ref="I111" authorId="0" shapeId="0">
      <text>
        <r>
          <rPr>
            <b/>
            <sz val="10"/>
            <color indexed="81"/>
            <rFont val="游ゴシック"/>
            <family val="3"/>
            <charset val="128"/>
          </rPr>
          <t>原則、有効数字３桁以上で入力してください。</t>
        </r>
      </text>
    </comment>
    <comment ref="S111" authorId="1" shapeId="0">
      <text>
        <r>
          <rPr>
            <b/>
            <sz val="9"/>
            <color indexed="81"/>
            <rFont val="游ゴシック"/>
            <family val="3"/>
            <charset val="128"/>
          </rPr>
          <t>基礎排出係数を入力して下さい。</t>
        </r>
      </text>
    </comment>
    <comment ref="O113" authorId="2" shapeId="0">
      <text>
        <r>
          <rPr>
            <b/>
            <sz val="11"/>
            <color indexed="10"/>
            <rFont val="メイリオ"/>
            <family val="3"/>
            <charset val="128"/>
          </rPr>
          <t>電気事業者名、排出係数、買電量をこの表の太枠内に上から順に入力してください！</t>
        </r>
      </text>
    </comment>
    <comment ref="P115" authorId="2" shapeId="0">
      <text>
        <r>
          <rPr>
            <b/>
            <sz val="8"/>
            <color indexed="81"/>
            <rFont val="游ゴシック"/>
            <family val="3"/>
            <charset val="128"/>
          </rPr>
          <t>電力事業者名を入力してください。詳しくは①基本情報の３を確認してください。</t>
        </r>
      </text>
    </comment>
    <comment ref="R115" authorId="2" shapeId="0">
      <text>
        <r>
          <rPr>
            <b/>
            <sz val="9"/>
            <color indexed="81"/>
            <rFont val="游ゴシック"/>
            <family val="3"/>
            <charset val="128"/>
          </rPr>
          <t>基礎排出係数を入力してください。詳しくは①基本情報の３を確認してください。</t>
        </r>
      </text>
    </comment>
    <comment ref="T115" authorId="2" shapeId="0">
      <text>
        <r>
          <rPr>
            <b/>
            <sz val="9"/>
            <color indexed="81"/>
            <rFont val="游ゴシック"/>
            <family val="3"/>
            <charset val="128"/>
          </rPr>
          <t>原則、有効数字３桁以上で記入してください。</t>
        </r>
      </text>
    </comment>
    <comment ref="U115" authorId="2" shapeId="0">
      <text>
        <r>
          <rPr>
            <b/>
            <sz val="9"/>
            <color indexed="81"/>
            <rFont val="游ゴシック"/>
            <family val="3"/>
            <charset val="128"/>
          </rPr>
          <t>原則、有効数字３桁以上で記入してください。</t>
        </r>
      </text>
    </comment>
    <comment ref="F116" authorId="2" shapeId="0">
      <text>
        <r>
          <rPr>
            <b/>
            <sz val="10"/>
            <color indexed="81"/>
            <rFont val="游ゴシック"/>
            <family val="3"/>
            <charset val="128"/>
          </rPr>
          <t>右側太枠内に電力事業者名、排出係数、買電量を入力してください。</t>
        </r>
      </text>
    </comment>
    <comment ref="P116" authorId="2" shapeId="0">
      <text>
        <r>
          <rPr>
            <b/>
            <sz val="8"/>
            <color indexed="81"/>
            <rFont val="游ゴシック"/>
            <family val="3"/>
            <charset val="128"/>
          </rPr>
          <t>電力事業者名を入力してください。詳しくは①基本情報の３を確認してください。</t>
        </r>
      </text>
    </comment>
    <comment ref="R116" authorId="2" shapeId="0">
      <text>
        <r>
          <rPr>
            <b/>
            <sz val="9"/>
            <color indexed="81"/>
            <rFont val="游ゴシック"/>
            <family val="3"/>
            <charset val="128"/>
          </rPr>
          <t>基礎排出係数を入力してください。詳しくは①基本情報の３を確認してください。</t>
        </r>
      </text>
    </comment>
    <comment ref="T116" authorId="2" shapeId="0">
      <text>
        <r>
          <rPr>
            <b/>
            <sz val="9"/>
            <color indexed="81"/>
            <rFont val="游ゴシック"/>
            <family val="3"/>
            <charset val="128"/>
          </rPr>
          <t>原則、有効数字３桁以上で記入してください。</t>
        </r>
      </text>
    </comment>
    <comment ref="U116" authorId="2" shapeId="0">
      <text>
        <r>
          <rPr>
            <b/>
            <sz val="9"/>
            <color indexed="81"/>
            <rFont val="游ゴシック"/>
            <family val="3"/>
            <charset val="128"/>
          </rPr>
          <t>原則、有効数字３桁以上で記入してください。</t>
        </r>
      </text>
    </comment>
    <comment ref="P117" authorId="2" shapeId="0">
      <text>
        <r>
          <rPr>
            <b/>
            <sz val="8"/>
            <color indexed="81"/>
            <rFont val="游ゴシック"/>
            <family val="3"/>
            <charset val="128"/>
          </rPr>
          <t>電力事業者名を入力してください。詳しくは①基本情報の３を確認してください。</t>
        </r>
      </text>
    </comment>
    <comment ref="R117" authorId="2" shapeId="0">
      <text>
        <r>
          <rPr>
            <b/>
            <sz val="9"/>
            <color indexed="81"/>
            <rFont val="游ゴシック"/>
            <family val="3"/>
            <charset val="128"/>
          </rPr>
          <t>基礎排出係数を入力してください。詳しくは①基本情報の３を確認してください。</t>
        </r>
      </text>
    </comment>
    <comment ref="T117" authorId="2" shapeId="0">
      <text>
        <r>
          <rPr>
            <b/>
            <sz val="9"/>
            <color indexed="81"/>
            <rFont val="游ゴシック"/>
            <family val="3"/>
            <charset val="128"/>
          </rPr>
          <t>原則、有効数字３桁以上で記入してください。</t>
        </r>
      </text>
    </comment>
    <comment ref="U117" authorId="2" shapeId="0">
      <text>
        <r>
          <rPr>
            <b/>
            <sz val="9"/>
            <color indexed="81"/>
            <rFont val="游ゴシック"/>
            <family val="3"/>
            <charset val="128"/>
          </rPr>
          <t>原則、有効数字３桁以上で記入してください。</t>
        </r>
      </text>
    </comment>
    <comment ref="F118" authorId="2" shapeId="0">
      <text>
        <r>
          <rPr>
            <b/>
            <sz val="10"/>
            <color indexed="81"/>
            <rFont val="游ゴシック"/>
            <family val="3"/>
            <charset val="128"/>
          </rPr>
          <t>右側太枠内に電力事業者名、排出係数、買電量を入力してください。</t>
        </r>
      </text>
    </comment>
    <comment ref="P118" authorId="2" shapeId="0">
      <text>
        <r>
          <rPr>
            <b/>
            <sz val="8"/>
            <color indexed="81"/>
            <rFont val="游ゴシック"/>
            <family val="3"/>
            <charset val="128"/>
          </rPr>
          <t>電力事業者名を入力してください。詳しくは①基本情報の３を確認してください。</t>
        </r>
      </text>
    </comment>
    <comment ref="R118" authorId="2" shapeId="0">
      <text>
        <r>
          <rPr>
            <b/>
            <sz val="9"/>
            <color indexed="81"/>
            <rFont val="游ゴシック"/>
            <family val="3"/>
            <charset val="128"/>
          </rPr>
          <t>基礎排出係数を入力してください。詳しくは①基本情報の３を確認してください。</t>
        </r>
      </text>
    </comment>
    <comment ref="T118" authorId="2" shapeId="0">
      <text>
        <r>
          <rPr>
            <b/>
            <sz val="9"/>
            <color indexed="81"/>
            <rFont val="游ゴシック"/>
            <family val="3"/>
            <charset val="128"/>
          </rPr>
          <t>原則、有効数字３桁以上で記入してください。</t>
        </r>
      </text>
    </comment>
    <comment ref="U118" authorId="2" shapeId="0">
      <text>
        <r>
          <rPr>
            <b/>
            <sz val="9"/>
            <color indexed="81"/>
            <rFont val="游ゴシック"/>
            <family val="3"/>
            <charset val="128"/>
          </rPr>
          <t>原則、有効数字３桁以上で記入してください。</t>
        </r>
      </text>
    </comment>
    <comment ref="F120" authorId="0" shapeId="0">
      <text>
        <r>
          <rPr>
            <b/>
            <sz val="11"/>
            <color indexed="81"/>
            <rFont val="游ゴシック"/>
            <family val="3"/>
            <charset val="128"/>
          </rPr>
          <t>原則、排出係数の有効桁数以上の有効桁数で入力してください。また、排出係数を入力してください（右側）。</t>
        </r>
      </text>
    </comment>
    <comment ref="S120" authorId="0" shapeId="0">
      <text>
        <r>
          <rPr>
            <b/>
            <sz val="9"/>
            <color indexed="81"/>
            <rFont val="游ゴシック"/>
            <family val="3"/>
            <charset val="128"/>
          </rPr>
          <t>上記以外の買電がある場合は、その排出係数を入力してください。</t>
        </r>
      </text>
    </comment>
    <comment ref="F121" authorId="0" shapeId="0">
      <text>
        <r>
          <rPr>
            <b/>
            <sz val="11"/>
            <color indexed="81"/>
            <rFont val="游ゴシック"/>
            <family val="3"/>
            <charset val="128"/>
          </rPr>
          <t>原則、排出係数の有効桁数以上の有効桁数で入力してください。</t>
        </r>
      </text>
    </comment>
    <comment ref="I121" authorId="0" shapeId="0">
      <text>
        <r>
          <rPr>
            <b/>
            <sz val="11"/>
            <color indexed="81"/>
            <rFont val="游ゴシック"/>
            <family val="3"/>
            <charset val="128"/>
          </rPr>
          <t>原則、排出係数の有効桁数以上の有効桁数で入力してください。また、排出係数を入力してください。</t>
        </r>
      </text>
    </comment>
    <comment ref="S121" authorId="0" shapeId="0">
      <text>
        <r>
          <rPr>
            <b/>
            <sz val="9"/>
            <color indexed="81"/>
            <rFont val="游ゴシック"/>
            <family val="3"/>
            <charset val="128"/>
          </rPr>
          <t>自家発電の電気で販売した量がある場合は、その排出係数を入力してください。</t>
        </r>
      </text>
    </comment>
    <comment ref="B126" authorId="0" shapeId="0">
      <text>
        <r>
          <rPr>
            <b/>
            <sz val="9"/>
            <color indexed="81"/>
            <rFont val="游ゴシック"/>
            <family val="3"/>
            <charset val="128"/>
          </rPr>
          <t>計算に用いた単位発熱量・排出係数を右表から変更した場合など、何の数値を用いたかを記載してください。</t>
        </r>
      </text>
    </comment>
    <comment ref="F136" authorId="0" shapeId="0">
      <text>
        <r>
          <rPr>
            <b/>
            <sz val="9"/>
            <color indexed="81"/>
            <rFont val="游ゴシック"/>
            <family val="3"/>
            <charset val="128"/>
          </rPr>
          <t>原則、有効数字３桁以上で入力してください。</t>
        </r>
      </text>
    </comment>
    <comment ref="I136" authorId="0" shapeId="0">
      <text>
        <r>
          <rPr>
            <b/>
            <sz val="9"/>
            <color indexed="81"/>
            <rFont val="游ゴシック"/>
            <family val="3"/>
            <charset val="128"/>
          </rPr>
          <t>原則、有効数字３桁以上で入力してください。</t>
        </r>
      </text>
    </comment>
    <comment ref="F137" authorId="0" shapeId="0">
      <text>
        <r>
          <rPr>
            <b/>
            <sz val="9"/>
            <color indexed="81"/>
            <rFont val="游ゴシック"/>
            <family val="3"/>
            <charset val="128"/>
          </rPr>
          <t>原則、有効数字３桁以上で入力してください。</t>
        </r>
      </text>
    </comment>
    <comment ref="I137" authorId="0" shapeId="0">
      <text>
        <r>
          <rPr>
            <b/>
            <sz val="9"/>
            <color indexed="81"/>
            <rFont val="游ゴシック"/>
            <family val="3"/>
            <charset val="128"/>
          </rPr>
          <t>原則、有効数字３桁以上で入力してください。</t>
        </r>
      </text>
    </comment>
    <comment ref="F138" authorId="0" shapeId="0">
      <text>
        <r>
          <rPr>
            <b/>
            <sz val="9"/>
            <color indexed="81"/>
            <rFont val="游ゴシック"/>
            <family val="3"/>
            <charset val="128"/>
          </rPr>
          <t>原則、有効数字３桁以上で入力してください。</t>
        </r>
      </text>
    </comment>
    <comment ref="I138" authorId="0" shapeId="0">
      <text>
        <r>
          <rPr>
            <b/>
            <sz val="9"/>
            <color indexed="81"/>
            <rFont val="游ゴシック"/>
            <family val="3"/>
            <charset val="128"/>
          </rPr>
          <t>原則、有効数字３桁以上で入力してください。</t>
        </r>
      </text>
    </comment>
    <comment ref="F139" authorId="0" shapeId="0">
      <text>
        <r>
          <rPr>
            <b/>
            <sz val="9"/>
            <color indexed="81"/>
            <rFont val="游ゴシック"/>
            <family val="3"/>
            <charset val="128"/>
          </rPr>
          <t>原則、有効数字３桁以上で入力してください。</t>
        </r>
      </text>
    </comment>
    <comment ref="I139" authorId="0" shapeId="0">
      <text>
        <r>
          <rPr>
            <b/>
            <sz val="9"/>
            <color indexed="81"/>
            <rFont val="游ゴシック"/>
            <family val="3"/>
            <charset val="128"/>
          </rPr>
          <t>原則、有効数字３桁以上で入力してください。</t>
        </r>
      </text>
    </comment>
    <comment ref="F140" authorId="0" shapeId="0">
      <text>
        <r>
          <rPr>
            <b/>
            <sz val="9"/>
            <color indexed="81"/>
            <rFont val="游ゴシック"/>
            <family val="3"/>
            <charset val="128"/>
          </rPr>
          <t>原則、有効数字３桁以上で入力してください。</t>
        </r>
      </text>
    </comment>
    <comment ref="I140" authorId="0" shapeId="0">
      <text>
        <r>
          <rPr>
            <b/>
            <sz val="9"/>
            <color indexed="81"/>
            <rFont val="游ゴシック"/>
            <family val="3"/>
            <charset val="128"/>
          </rPr>
          <t>原則、有効数字３桁以上で入力してください。</t>
        </r>
      </text>
    </comment>
    <comment ref="F141" authorId="0" shapeId="0">
      <text>
        <r>
          <rPr>
            <b/>
            <sz val="9"/>
            <color indexed="81"/>
            <rFont val="游ゴシック"/>
            <family val="3"/>
            <charset val="128"/>
          </rPr>
          <t>原則、有効数字３桁以上で入力してください。</t>
        </r>
      </text>
    </comment>
    <comment ref="I141" authorId="0" shapeId="0">
      <text>
        <r>
          <rPr>
            <b/>
            <sz val="9"/>
            <color indexed="81"/>
            <rFont val="游ゴシック"/>
            <family val="3"/>
            <charset val="128"/>
          </rPr>
          <t>原則、有効数字３桁以上で入力してください。</t>
        </r>
      </text>
    </comment>
    <comment ref="F142" authorId="0" shapeId="0">
      <text>
        <r>
          <rPr>
            <b/>
            <sz val="9"/>
            <color indexed="81"/>
            <rFont val="游ゴシック"/>
            <family val="3"/>
            <charset val="128"/>
          </rPr>
          <t>原則、有効数字３桁以上で入力してください。</t>
        </r>
      </text>
    </comment>
    <comment ref="I142" authorId="0" shapeId="0">
      <text>
        <r>
          <rPr>
            <b/>
            <sz val="9"/>
            <color indexed="81"/>
            <rFont val="游ゴシック"/>
            <family val="3"/>
            <charset val="128"/>
          </rPr>
          <t>原則、有効数字３桁以上で入力してください。</t>
        </r>
      </text>
    </comment>
    <comment ref="F143" authorId="0" shapeId="0">
      <text>
        <r>
          <rPr>
            <b/>
            <sz val="9"/>
            <color indexed="81"/>
            <rFont val="游ゴシック"/>
            <family val="3"/>
            <charset val="128"/>
          </rPr>
          <t>原則、有効数字３桁以上で入力してください。</t>
        </r>
      </text>
    </comment>
    <comment ref="I143" authorId="0" shapeId="0">
      <text>
        <r>
          <rPr>
            <b/>
            <sz val="9"/>
            <color indexed="81"/>
            <rFont val="游ゴシック"/>
            <family val="3"/>
            <charset val="128"/>
          </rPr>
          <t>原則、有効数字３桁以上で入力してください。</t>
        </r>
      </text>
    </comment>
    <comment ref="F144" authorId="0" shapeId="0">
      <text>
        <r>
          <rPr>
            <b/>
            <sz val="9"/>
            <color indexed="81"/>
            <rFont val="游ゴシック"/>
            <family val="3"/>
            <charset val="128"/>
          </rPr>
          <t>原則、有効数字３桁以上で入力してください。</t>
        </r>
      </text>
    </comment>
    <comment ref="I144" authorId="0" shapeId="0">
      <text>
        <r>
          <rPr>
            <b/>
            <sz val="9"/>
            <color indexed="81"/>
            <rFont val="游ゴシック"/>
            <family val="3"/>
            <charset val="128"/>
          </rPr>
          <t>原則、有効数字３桁以上で入力してください。</t>
        </r>
      </text>
    </comment>
    <comment ref="F145" authorId="0" shapeId="0">
      <text>
        <r>
          <rPr>
            <b/>
            <sz val="9"/>
            <color indexed="81"/>
            <rFont val="游ゴシック"/>
            <family val="3"/>
            <charset val="128"/>
          </rPr>
          <t>原則、有効数字３桁以上で入力してください。</t>
        </r>
      </text>
    </comment>
    <comment ref="I145" authorId="0" shapeId="0">
      <text>
        <r>
          <rPr>
            <b/>
            <sz val="9"/>
            <color indexed="81"/>
            <rFont val="游ゴシック"/>
            <family val="3"/>
            <charset val="128"/>
          </rPr>
          <t>原則、有効数字３桁以上で入力してください。</t>
        </r>
      </text>
    </comment>
    <comment ref="F146" authorId="0" shapeId="0">
      <text>
        <r>
          <rPr>
            <b/>
            <sz val="9"/>
            <color indexed="81"/>
            <rFont val="游ゴシック"/>
            <family val="3"/>
            <charset val="128"/>
          </rPr>
          <t>原則、有効数字３桁以上で入力してください。</t>
        </r>
      </text>
    </comment>
    <comment ref="I146" authorId="0" shapeId="0">
      <text>
        <r>
          <rPr>
            <b/>
            <sz val="9"/>
            <color indexed="81"/>
            <rFont val="游ゴシック"/>
            <family val="3"/>
            <charset val="128"/>
          </rPr>
          <t>原則、有効数字３桁以上で入力してください。</t>
        </r>
      </text>
    </comment>
    <comment ref="F147" authorId="0" shapeId="0">
      <text>
        <r>
          <rPr>
            <b/>
            <sz val="9"/>
            <color indexed="81"/>
            <rFont val="游ゴシック"/>
            <family val="3"/>
            <charset val="128"/>
          </rPr>
          <t>原則、有効数字３桁以上で入力してください。</t>
        </r>
      </text>
    </comment>
    <comment ref="I147" authorId="0" shapeId="0">
      <text>
        <r>
          <rPr>
            <b/>
            <sz val="9"/>
            <color indexed="81"/>
            <rFont val="游ゴシック"/>
            <family val="3"/>
            <charset val="128"/>
          </rPr>
          <t>原則、有効数字３桁以上で入力してください。</t>
        </r>
      </text>
    </comment>
    <comment ref="F148" authorId="0" shapeId="0">
      <text>
        <r>
          <rPr>
            <b/>
            <sz val="9"/>
            <color indexed="81"/>
            <rFont val="游ゴシック"/>
            <family val="3"/>
            <charset val="128"/>
          </rPr>
          <t>原則、有効数字３桁以上で入力してください。</t>
        </r>
      </text>
    </comment>
    <comment ref="I148" authorId="0" shapeId="0">
      <text>
        <r>
          <rPr>
            <b/>
            <sz val="9"/>
            <color indexed="81"/>
            <rFont val="游ゴシック"/>
            <family val="3"/>
            <charset val="128"/>
          </rPr>
          <t>原則、有効数字３桁以上で入力してください。</t>
        </r>
      </text>
    </comment>
    <comment ref="F149" authorId="0" shapeId="0">
      <text>
        <r>
          <rPr>
            <b/>
            <sz val="9"/>
            <color indexed="81"/>
            <rFont val="游ゴシック"/>
            <family val="3"/>
            <charset val="128"/>
          </rPr>
          <t>原則、有効数字３桁以上で入力してください。</t>
        </r>
      </text>
    </comment>
    <comment ref="I149" authorId="0" shapeId="0">
      <text>
        <r>
          <rPr>
            <b/>
            <sz val="9"/>
            <color indexed="81"/>
            <rFont val="游ゴシック"/>
            <family val="3"/>
            <charset val="128"/>
          </rPr>
          <t>原則、有効数字３桁以上で入力してください。</t>
        </r>
      </text>
    </comment>
    <comment ref="C150" authorId="1" shapeId="0">
      <text>
        <r>
          <rPr>
            <b/>
            <sz val="9"/>
            <color indexed="81"/>
            <rFont val="游ゴシック"/>
            <family val="3"/>
            <charset val="128"/>
          </rPr>
          <t>名称変更できます。その際、右側太枠内の発熱量と排出係数が一致するように、入力し直してください。当初は、輸入原料炭の発熱量と排出係数が入っています。輸入、コークス用、吹込用の複数に該当する場合は、「その他の燃料」の欄も活用してください。</t>
        </r>
      </text>
    </comment>
    <comment ref="F150" authorId="0" shapeId="0">
      <text>
        <r>
          <rPr>
            <b/>
            <sz val="9"/>
            <color indexed="81"/>
            <rFont val="游ゴシック"/>
            <family val="3"/>
            <charset val="128"/>
          </rPr>
          <t>原則、有効数字３桁以上で入力してください。</t>
        </r>
      </text>
    </comment>
    <comment ref="I150" authorId="0" shapeId="0">
      <text>
        <r>
          <rPr>
            <b/>
            <sz val="9"/>
            <color indexed="81"/>
            <rFont val="游ゴシック"/>
            <family val="3"/>
            <charset val="128"/>
          </rPr>
          <t>原則、有効数字３桁以上で入力してください。</t>
        </r>
      </text>
    </comment>
    <comment ref="P150" authorId="1" shapeId="0">
      <text>
        <r>
          <rPr>
            <b/>
            <sz val="9"/>
            <color indexed="81"/>
            <rFont val="游ゴシック"/>
            <family val="3"/>
            <charset val="128"/>
          </rPr>
          <t>輸入原料炭の発熱量を入力しています。
コークス原料炭は28.9、吹込用原料炭は28.3になります。</t>
        </r>
      </text>
    </comment>
    <comment ref="S150" authorId="1" shapeId="0">
      <text>
        <r>
          <rPr>
            <b/>
            <sz val="9"/>
            <color indexed="81"/>
            <rFont val="游ゴシック"/>
            <family val="3"/>
            <charset val="128"/>
          </rPr>
          <t>輸入原料炭の排出係数を入力しています。コークス用原料炭は0.0245、吹込用原料炭は0.0251になります。</t>
        </r>
      </text>
    </comment>
    <comment ref="C151" authorId="1" shapeId="0">
      <text>
        <r>
          <rPr>
            <b/>
            <sz val="9"/>
            <color indexed="81"/>
            <rFont val="游ゴシック"/>
            <family val="3"/>
            <charset val="128"/>
          </rPr>
          <t>名称変更できます。その際、右側太枠内の発熱量と排出係数が一致するように、入力し直してください。当初は、輸入一般炭の発熱量と排出係数が入っています。輸入、国産の複数に該当する場合は、「その他の燃料」の欄も活用してください。</t>
        </r>
      </text>
    </comment>
    <comment ref="F151" authorId="0" shapeId="0">
      <text>
        <r>
          <rPr>
            <b/>
            <sz val="9"/>
            <color indexed="81"/>
            <rFont val="游ゴシック"/>
            <family val="3"/>
            <charset val="128"/>
          </rPr>
          <t>原則、有効数字３桁以上で入力してください。</t>
        </r>
      </text>
    </comment>
    <comment ref="I151" authorId="0" shapeId="0">
      <text>
        <r>
          <rPr>
            <b/>
            <sz val="9"/>
            <color indexed="81"/>
            <rFont val="游ゴシック"/>
            <family val="3"/>
            <charset val="128"/>
          </rPr>
          <t>原則、有効数字３桁以上で入力してください。</t>
        </r>
      </text>
    </comment>
    <comment ref="P151" authorId="1" shapeId="0">
      <text>
        <r>
          <rPr>
            <b/>
            <sz val="9"/>
            <color indexed="81"/>
            <rFont val="游ゴシック"/>
            <family val="3"/>
            <charset val="128"/>
          </rPr>
          <t>輸入一般炭の発熱量を入力しています。国産一般炭は、24.2になります。</t>
        </r>
      </text>
    </comment>
    <comment ref="S151" authorId="1" shapeId="0">
      <text>
        <r>
          <rPr>
            <b/>
            <sz val="9"/>
            <color indexed="81"/>
            <rFont val="游ゴシック"/>
            <family val="3"/>
            <charset val="128"/>
          </rPr>
          <t>輸入一般炭の排出係数を入力しています。国産一般炭は、0.0242になります。</t>
        </r>
      </text>
    </comment>
    <comment ref="F152" authorId="0" shapeId="0">
      <text>
        <r>
          <rPr>
            <b/>
            <sz val="9"/>
            <color indexed="81"/>
            <rFont val="游ゴシック"/>
            <family val="3"/>
            <charset val="128"/>
          </rPr>
          <t>原則、有効数字３桁以上で入力してください。</t>
        </r>
      </text>
    </comment>
    <comment ref="I152" authorId="0" shapeId="0">
      <text>
        <r>
          <rPr>
            <b/>
            <sz val="9"/>
            <color indexed="81"/>
            <rFont val="游ゴシック"/>
            <family val="3"/>
            <charset val="128"/>
          </rPr>
          <t>原則、有効数字３桁以上で入力してください。</t>
        </r>
      </text>
    </comment>
    <comment ref="F153" authorId="0" shapeId="0">
      <text>
        <r>
          <rPr>
            <b/>
            <sz val="9"/>
            <color indexed="81"/>
            <rFont val="游ゴシック"/>
            <family val="3"/>
            <charset val="128"/>
          </rPr>
          <t>原則、有効数字３桁以上で入力してください。</t>
        </r>
      </text>
    </comment>
    <comment ref="I153" authorId="0" shapeId="0">
      <text>
        <r>
          <rPr>
            <b/>
            <sz val="9"/>
            <color indexed="81"/>
            <rFont val="游ゴシック"/>
            <family val="3"/>
            <charset val="128"/>
          </rPr>
          <t>原則、有効数字３桁以上で入力してください。</t>
        </r>
      </text>
    </comment>
    <comment ref="F154" authorId="0" shapeId="0">
      <text>
        <r>
          <rPr>
            <b/>
            <sz val="9"/>
            <color indexed="81"/>
            <rFont val="游ゴシック"/>
            <family val="3"/>
            <charset val="128"/>
          </rPr>
          <t>原則、有効数字３桁以上で入力してください。</t>
        </r>
      </text>
    </comment>
    <comment ref="I154" authorId="0" shapeId="0">
      <text>
        <r>
          <rPr>
            <b/>
            <sz val="9"/>
            <color indexed="81"/>
            <rFont val="游ゴシック"/>
            <family val="3"/>
            <charset val="128"/>
          </rPr>
          <t>原則、有効数字３桁以上で入力してください。</t>
        </r>
      </text>
    </comment>
    <comment ref="F155" authorId="0" shapeId="0">
      <text>
        <r>
          <rPr>
            <b/>
            <sz val="9"/>
            <color indexed="81"/>
            <rFont val="游ゴシック"/>
            <family val="3"/>
            <charset val="128"/>
          </rPr>
          <t>原則、有効数字３桁以上で入力してください。</t>
        </r>
      </text>
    </comment>
    <comment ref="I155" authorId="0" shapeId="0">
      <text>
        <r>
          <rPr>
            <b/>
            <sz val="9"/>
            <color indexed="81"/>
            <rFont val="游ゴシック"/>
            <family val="3"/>
            <charset val="128"/>
          </rPr>
          <t>原則、有効数字３桁以上で入力してください。</t>
        </r>
      </text>
    </comment>
    <comment ref="F156" authorId="0" shapeId="0">
      <text>
        <r>
          <rPr>
            <b/>
            <sz val="9"/>
            <color indexed="81"/>
            <rFont val="游ゴシック"/>
            <family val="3"/>
            <charset val="128"/>
          </rPr>
          <t>原則、有効数字３桁以上で入力してください。</t>
        </r>
      </text>
    </comment>
    <comment ref="I156" authorId="0" shapeId="0">
      <text>
        <r>
          <rPr>
            <b/>
            <sz val="9"/>
            <color indexed="81"/>
            <rFont val="游ゴシック"/>
            <family val="3"/>
            <charset val="128"/>
          </rPr>
          <t>原則、有効数字３桁以上で入力してください。</t>
        </r>
      </text>
    </comment>
    <comment ref="F157" authorId="0" shapeId="0">
      <text>
        <r>
          <rPr>
            <b/>
            <sz val="9"/>
            <color indexed="81"/>
            <rFont val="游ゴシック"/>
            <family val="3"/>
            <charset val="128"/>
          </rPr>
          <t>原則、有効数字３桁以上で入力してください。</t>
        </r>
      </text>
    </comment>
    <comment ref="I157" authorId="0" shapeId="0">
      <text>
        <r>
          <rPr>
            <b/>
            <sz val="9"/>
            <color indexed="81"/>
            <rFont val="游ゴシック"/>
            <family val="3"/>
            <charset val="128"/>
          </rPr>
          <t>原則、有効数字３桁以上で入力してください。</t>
        </r>
      </text>
    </comment>
    <comment ref="F158" authorId="0" shapeId="0">
      <text>
        <r>
          <rPr>
            <b/>
            <sz val="10"/>
            <color indexed="81"/>
            <rFont val="游ゴシック"/>
            <family val="3"/>
            <charset val="128"/>
          </rPr>
          <t>原則、有効数字３桁以上で入力してください。</t>
        </r>
      </text>
    </comment>
    <comment ref="I158" authorId="0" shapeId="0">
      <text>
        <r>
          <rPr>
            <b/>
            <sz val="10"/>
            <color indexed="81"/>
            <rFont val="游ゴシック"/>
            <family val="3"/>
            <charset val="128"/>
          </rPr>
          <t>原則、有効数字３桁以上で入力してください。</t>
        </r>
      </text>
    </comment>
    <comment ref="F159" authorId="0" shapeId="0">
      <text>
        <r>
          <rPr>
            <b/>
            <sz val="10"/>
            <color indexed="81"/>
            <rFont val="游ゴシック"/>
            <family val="3"/>
            <charset val="128"/>
          </rPr>
          <t>原則、有効数字３桁以上で入力してください。</t>
        </r>
      </text>
    </comment>
    <comment ref="I159" authorId="0" shapeId="0">
      <text>
        <r>
          <rPr>
            <b/>
            <sz val="10"/>
            <color indexed="81"/>
            <rFont val="游ゴシック"/>
            <family val="3"/>
            <charset val="128"/>
          </rPr>
          <t>原則、有効数字３桁以上で入力してください。</t>
        </r>
      </text>
    </comment>
    <comment ref="F160" authorId="0" shapeId="0">
      <text>
        <r>
          <rPr>
            <b/>
            <sz val="10"/>
            <color indexed="81"/>
            <rFont val="游ゴシック"/>
            <family val="3"/>
            <charset val="128"/>
          </rPr>
          <t>原則、有効数字３桁以上で入力してください。</t>
        </r>
      </text>
    </comment>
    <comment ref="I160" authorId="0" shapeId="0">
      <text>
        <r>
          <rPr>
            <b/>
            <sz val="10"/>
            <color indexed="81"/>
            <rFont val="游ゴシック"/>
            <family val="3"/>
            <charset val="128"/>
          </rPr>
          <t>原則、有効数字３桁以上で入力してください。</t>
        </r>
      </text>
    </comment>
    <comment ref="F161" authorId="0" shapeId="0">
      <text>
        <r>
          <rPr>
            <b/>
            <sz val="10"/>
            <color indexed="81"/>
            <rFont val="游ゴシック"/>
            <family val="3"/>
            <charset val="128"/>
          </rPr>
          <t>原則、有効数字３桁以上で入力してください。</t>
        </r>
      </text>
    </comment>
    <comment ref="I161" authorId="0" shapeId="0">
      <text>
        <r>
          <rPr>
            <b/>
            <sz val="10"/>
            <color indexed="81"/>
            <rFont val="游ゴシック"/>
            <family val="3"/>
            <charset val="128"/>
          </rPr>
          <t>原則、有効数字３桁以上で入力してください。</t>
        </r>
      </text>
    </comment>
    <comment ref="F162" authorId="0" shapeId="0">
      <text>
        <r>
          <rPr>
            <b/>
            <sz val="10"/>
            <color indexed="81"/>
            <rFont val="游ゴシック"/>
            <family val="3"/>
            <charset val="128"/>
          </rPr>
          <t>原則、有効数字３桁以上で入力してください。</t>
        </r>
      </text>
    </comment>
    <comment ref="I162" authorId="0" shapeId="0">
      <text>
        <r>
          <rPr>
            <b/>
            <sz val="10"/>
            <color indexed="81"/>
            <rFont val="游ゴシック"/>
            <family val="3"/>
            <charset val="128"/>
          </rPr>
          <t>原則、有効数字３桁以上で入力してください。</t>
        </r>
      </text>
    </comment>
    <comment ref="U166" authorId="2" shapeId="0">
      <text>
        <r>
          <rPr>
            <b/>
            <sz val="9"/>
            <color indexed="81"/>
            <rFont val="游ゴシック"/>
            <family val="3"/>
            <charset val="128"/>
          </rPr>
          <t>ガス事業者名を入力してください。</t>
        </r>
      </text>
    </comment>
    <comment ref="F167" authorId="0" shapeId="0">
      <text>
        <r>
          <rPr>
            <b/>
            <sz val="10"/>
            <color indexed="81"/>
            <rFont val="游ゴシック"/>
            <family val="3"/>
            <charset val="128"/>
          </rPr>
          <t>右側太枠内に、排出係数を入力してください。数値は、原則、有効数字３桁以上で入力してください。</t>
        </r>
      </text>
    </comment>
    <comment ref="I167" authorId="0" shapeId="0">
      <text>
        <r>
          <rPr>
            <b/>
            <sz val="10"/>
            <color indexed="81"/>
            <rFont val="游ゴシック"/>
            <family val="3"/>
            <charset val="128"/>
          </rPr>
          <t>原則、有効数字３桁以上で入力してください。</t>
        </r>
      </text>
    </comment>
    <comment ref="S167" authorId="1" shapeId="0">
      <text>
        <r>
          <rPr>
            <b/>
            <sz val="9"/>
            <color indexed="81"/>
            <rFont val="游ゴシック"/>
            <family val="3"/>
            <charset val="128"/>
          </rPr>
          <t>ガス事業者が公表する基礎排出係数を入力してください。</t>
        </r>
      </text>
    </comment>
    <comment ref="F172" authorId="0" shapeId="0">
      <text>
        <r>
          <rPr>
            <b/>
            <sz val="10"/>
            <color indexed="81"/>
            <rFont val="游ゴシック"/>
            <family val="3"/>
            <charset val="128"/>
          </rPr>
          <t>原則、有効数字３桁以上で入力してください。</t>
        </r>
      </text>
    </comment>
    <comment ref="I172" authorId="0" shapeId="0">
      <text>
        <r>
          <rPr>
            <b/>
            <sz val="10"/>
            <color indexed="81"/>
            <rFont val="游ゴシック"/>
            <family val="3"/>
            <charset val="128"/>
          </rPr>
          <t>原則、有効数字３桁以上で入力してください。</t>
        </r>
      </text>
    </comment>
    <comment ref="F173" authorId="0" shapeId="0">
      <text>
        <r>
          <rPr>
            <b/>
            <sz val="10"/>
            <color indexed="81"/>
            <rFont val="游ゴシック"/>
            <family val="3"/>
            <charset val="128"/>
          </rPr>
          <t>右側太枠内に、排出係数を入力してください。数値は、原則、有効数字３桁以上で入力してください。</t>
        </r>
      </text>
    </comment>
    <comment ref="I173" authorId="0" shapeId="0">
      <text>
        <r>
          <rPr>
            <b/>
            <sz val="10"/>
            <color indexed="81"/>
            <rFont val="游ゴシック"/>
            <family val="3"/>
            <charset val="128"/>
          </rPr>
          <t>原則、有効数字３桁以上で入力してください。</t>
        </r>
      </text>
    </comment>
    <comment ref="S173" authorId="1" shapeId="0">
      <text>
        <r>
          <rPr>
            <b/>
            <sz val="9"/>
            <color indexed="81"/>
            <rFont val="游ゴシック"/>
            <family val="3"/>
            <charset val="128"/>
          </rPr>
          <t>基礎排出係数を入力して下さい。</t>
        </r>
      </text>
    </comment>
    <comment ref="F174" authorId="0" shapeId="0">
      <text>
        <r>
          <rPr>
            <b/>
            <sz val="10"/>
            <color indexed="81"/>
            <rFont val="游ゴシック"/>
            <family val="3"/>
            <charset val="128"/>
          </rPr>
          <t>右側太枠内に、排出係数を入力してください。数値は、原則、有効数字３桁以上で入力してください。</t>
        </r>
      </text>
    </comment>
    <comment ref="I174" authorId="0" shapeId="0">
      <text>
        <r>
          <rPr>
            <b/>
            <sz val="10"/>
            <color indexed="81"/>
            <rFont val="游ゴシック"/>
            <family val="3"/>
            <charset val="128"/>
          </rPr>
          <t>原則、有効数字３桁以上で入力してください。</t>
        </r>
      </text>
    </comment>
    <comment ref="S174" authorId="1" shapeId="0">
      <text>
        <r>
          <rPr>
            <b/>
            <sz val="9"/>
            <color indexed="81"/>
            <rFont val="游ゴシック"/>
            <family val="3"/>
            <charset val="128"/>
          </rPr>
          <t>基礎排出係数を入力して下さい。</t>
        </r>
      </text>
    </comment>
    <comment ref="F175" authorId="0" shapeId="0">
      <text>
        <r>
          <rPr>
            <b/>
            <sz val="10"/>
            <color indexed="81"/>
            <rFont val="游ゴシック"/>
            <family val="3"/>
            <charset val="128"/>
          </rPr>
          <t>右側太枠内に、排出係数を入力してください。数値は、原則、有効数字３桁以上で入力してください。</t>
        </r>
      </text>
    </comment>
    <comment ref="I175" authorId="0" shapeId="0">
      <text>
        <r>
          <rPr>
            <b/>
            <sz val="10"/>
            <color indexed="81"/>
            <rFont val="游ゴシック"/>
            <family val="3"/>
            <charset val="128"/>
          </rPr>
          <t>原則、有効数字３桁以上で入力してください。</t>
        </r>
      </text>
    </comment>
    <comment ref="S175" authorId="1" shapeId="0">
      <text>
        <r>
          <rPr>
            <b/>
            <sz val="9"/>
            <color indexed="81"/>
            <rFont val="游ゴシック"/>
            <family val="3"/>
            <charset val="128"/>
          </rPr>
          <t>基礎排出係数を入力して下さい。</t>
        </r>
      </text>
    </comment>
    <comment ref="O177" authorId="2" shapeId="0">
      <text>
        <r>
          <rPr>
            <b/>
            <sz val="11"/>
            <color indexed="10"/>
            <rFont val="メイリオ"/>
            <family val="3"/>
            <charset val="128"/>
          </rPr>
          <t>電気事業者名、排出係数、買電量をこの表の太枠内に上から順に入力してください！</t>
        </r>
      </text>
    </comment>
    <comment ref="P179" authorId="2" shapeId="0">
      <text>
        <r>
          <rPr>
            <b/>
            <sz val="8"/>
            <color indexed="81"/>
            <rFont val="游ゴシック"/>
            <family val="3"/>
            <charset val="128"/>
          </rPr>
          <t>電力事業者名を入力してください。詳しくは①基本情報の３を確認してください。</t>
        </r>
      </text>
    </comment>
    <comment ref="R179" authorId="2" shapeId="0">
      <text>
        <r>
          <rPr>
            <b/>
            <sz val="9"/>
            <color indexed="81"/>
            <rFont val="游ゴシック"/>
            <family val="3"/>
            <charset val="128"/>
          </rPr>
          <t>基礎排出係数を入力してください。詳しくは①基本情報の３を確認してください。</t>
        </r>
      </text>
    </comment>
    <comment ref="T179" authorId="2" shapeId="0">
      <text>
        <r>
          <rPr>
            <b/>
            <sz val="9"/>
            <color indexed="81"/>
            <rFont val="游ゴシック"/>
            <family val="3"/>
            <charset val="128"/>
          </rPr>
          <t>原則、有効数字３桁以上で記入してください。</t>
        </r>
      </text>
    </comment>
    <comment ref="U179" authorId="2" shapeId="0">
      <text>
        <r>
          <rPr>
            <b/>
            <sz val="9"/>
            <color indexed="81"/>
            <rFont val="游ゴシック"/>
            <family val="3"/>
            <charset val="128"/>
          </rPr>
          <t>原則、有効数字３桁以上で記入してください。</t>
        </r>
      </text>
    </comment>
    <comment ref="F180" authorId="2" shapeId="0">
      <text>
        <r>
          <rPr>
            <b/>
            <sz val="10"/>
            <color indexed="81"/>
            <rFont val="游ゴシック"/>
            <family val="3"/>
            <charset val="128"/>
          </rPr>
          <t>右側太枠内に電力事業者名、排出係数、買電量を入力してください。</t>
        </r>
      </text>
    </comment>
    <comment ref="P180" authorId="2" shapeId="0">
      <text>
        <r>
          <rPr>
            <b/>
            <sz val="8"/>
            <color indexed="81"/>
            <rFont val="游ゴシック"/>
            <family val="3"/>
            <charset val="128"/>
          </rPr>
          <t>電力事業者名を入力してください。詳しくは①基本情報の３を確認してください。</t>
        </r>
      </text>
    </comment>
    <comment ref="R180" authorId="2" shapeId="0">
      <text>
        <r>
          <rPr>
            <b/>
            <sz val="9"/>
            <color indexed="81"/>
            <rFont val="游ゴシック"/>
            <family val="3"/>
            <charset val="128"/>
          </rPr>
          <t>基礎排出係数を入力してください。詳しくは①基本情報の３を確認してください。</t>
        </r>
      </text>
    </comment>
    <comment ref="T180" authorId="2" shapeId="0">
      <text>
        <r>
          <rPr>
            <b/>
            <sz val="9"/>
            <color indexed="81"/>
            <rFont val="游ゴシック"/>
            <family val="3"/>
            <charset val="128"/>
          </rPr>
          <t>原則、有効数字３桁以上で記入してください。</t>
        </r>
      </text>
    </comment>
    <comment ref="U180" authorId="2" shapeId="0">
      <text>
        <r>
          <rPr>
            <b/>
            <sz val="9"/>
            <color indexed="81"/>
            <rFont val="游ゴシック"/>
            <family val="3"/>
            <charset val="128"/>
          </rPr>
          <t>原則、有効数字３桁以上で記入してください。</t>
        </r>
      </text>
    </comment>
    <comment ref="P181" authorId="2" shapeId="0">
      <text>
        <r>
          <rPr>
            <b/>
            <sz val="8"/>
            <color indexed="81"/>
            <rFont val="游ゴシック"/>
            <family val="3"/>
            <charset val="128"/>
          </rPr>
          <t>電力事業者名を入力してください。詳しくは①基本情報の３を確認してください。</t>
        </r>
      </text>
    </comment>
    <comment ref="R181" authorId="2" shapeId="0">
      <text>
        <r>
          <rPr>
            <b/>
            <sz val="9"/>
            <color indexed="81"/>
            <rFont val="游ゴシック"/>
            <family val="3"/>
            <charset val="128"/>
          </rPr>
          <t>基礎排出係数を入力してください。詳しくは①基本情報の３を確認してください。</t>
        </r>
      </text>
    </comment>
    <comment ref="T181" authorId="2" shapeId="0">
      <text>
        <r>
          <rPr>
            <b/>
            <sz val="9"/>
            <color indexed="81"/>
            <rFont val="游ゴシック"/>
            <family val="3"/>
            <charset val="128"/>
          </rPr>
          <t>原則、有効数字３桁以上で記入してください。</t>
        </r>
      </text>
    </comment>
    <comment ref="U181" authorId="2" shapeId="0">
      <text>
        <r>
          <rPr>
            <b/>
            <sz val="9"/>
            <color indexed="81"/>
            <rFont val="游ゴシック"/>
            <family val="3"/>
            <charset val="128"/>
          </rPr>
          <t>原則、有効数字３桁以上で記入してください。</t>
        </r>
      </text>
    </comment>
    <comment ref="F182" authorId="2" shapeId="0">
      <text>
        <r>
          <rPr>
            <b/>
            <sz val="10"/>
            <color indexed="81"/>
            <rFont val="游ゴシック"/>
            <family val="3"/>
            <charset val="128"/>
          </rPr>
          <t>右側太枠内に電力事業者名、排出係数、買電量を入力してください。</t>
        </r>
      </text>
    </comment>
    <comment ref="P182" authorId="2" shapeId="0">
      <text>
        <r>
          <rPr>
            <b/>
            <sz val="8"/>
            <color indexed="81"/>
            <rFont val="游ゴシック"/>
            <family val="3"/>
            <charset val="128"/>
          </rPr>
          <t>電力事業者名を入力してください。詳しくは①基本情報の３を確認してください。</t>
        </r>
      </text>
    </comment>
    <comment ref="R182" authorId="2" shapeId="0">
      <text>
        <r>
          <rPr>
            <b/>
            <sz val="9"/>
            <color indexed="81"/>
            <rFont val="游ゴシック"/>
            <family val="3"/>
            <charset val="128"/>
          </rPr>
          <t>基礎排出係数を入力してください。詳しくは①基本情報の３を確認してください。</t>
        </r>
      </text>
    </comment>
    <comment ref="T182" authorId="2" shapeId="0">
      <text>
        <r>
          <rPr>
            <b/>
            <sz val="9"/>
            <color indexed="81"/>
            <rFont val="游ゴシック"/>
            <family val="3"/>
            <charset val="128"/>
          </rPr>
          <t>原則、有効数字３桁以上で記入してください。</t>
        </r>
      </text>
    </comment>
    <comment ref="U182" authorId="2" shapeId="0">
      <text>
        <r>
          <rPr>
            <b/>
            <sz val="9"/>
            <color indexed="81"/>
            <rFont val="游ゴシック"/>
            <family val="3"/>
            <charset val="128"/>
          </rPr>
          <t>原則、有効数字３桁以上で記入してください。</t>
        </r>
      </text>
    </comment>
    <comment ref="F184" authorId="0" shapeId="0">
      <text>
        <r>
          <rPr>
            <b/>
            <sz val="11"/>
            <color indexed="81"/>
            <rFont val="游ゴシック"/>
            <family val="3"/>
            <charset val="128"/>
          </rPr>
          <t>原則、排出係数の有効桁数以上の有効桁数で入力してください。また、排出係数を入力してください（右側）。</t>
        </r>
      </text>
    </comment>
    <comment ref="S184" authorId="0" shapeId="0">
      <text>
        <r>
          <rPr>
            <b/>
            <sz val="9"/>
            <color indexed="81"/>
            <rFont val="游ゴシック"/>
            <family val="3"/>
            <charset val="128"/>
          </rPr>
          <t>上記以外の買電がある場合は、その排出係数を入力してください。</t>
        </r>
      </text>
    </comment>
    <comment ref="F185" authorId="0" shapeId="0">
      <text>
        <r>
          <rPr>
            <b/>
            <sz val="11"/>
            <color indexed="81"/>
            <rFont val="游ゴシック"/>
            <family val="3"/>
            <charset val="128"/>
          </rPr>
          <t>原則、排出係数の有効桁数以上の有効桁数で入力してください。</t>
        </r>
      </text>
    </comment>
    <comment ref="I185" authorId="0" shapeId="0">
      <text>
        <r>
          <rPr>
            <b/>
            <sz val="11"/>
            <color indexed="81"/>
            <rFont val="游ゴシック"/>
            <family val="3"/>
            <charset val="128"/>
          </rPr>
          <t>原則、排出係数の有効桁数以上の有効桁数で入力してください。また、排出係数を入力してください。</t>
        </r>
      </text>
    </comment>
    <comment ref="S185" authorId="0" shapeId="0">
      <text>
        <r>
          <rPr>
            <b/>
            <sz val="9"/>
            <color indexed="81"/>
            <rFont val="游ゴシック"/>
            <family val="3"/>
            <charset val="128"/>
          </rPr>
          <t>自家発電の電気で販売した量がある場合は、その排出係数を入力してください。</t>
        </r>
      </text>
    </comment>
    <comment ref="B190" authorId="0" shapeId="0">
      <text>
        <r>
          <rPr>
            <b/>
            <sz val="9"/>
            <color indexed="81"/>
            <rFont val="游ゴシック"/>
            <family val="3"/>
            <charset val="128"/>
          </rPr>
          <t>計算に用いた単位発熱量・排出係数を右表から変更した場合など、何の数値を用いたかを記載してください。</t>
        </r>
      </text>
    </comment>
    <comment ref="F200" authorId="0" shapeId="0">
      <text>
        <r>
          <rPr>
            <b/>
            <sz val="9"/>
            <color indexed="81"/>
            <rFont val="游ゴシック"/>
            <family val="3"/>
            <charset val="128"/>
          </rPr>
          <t>原則、有効数字３桁以上で入力してください。</t>
        </r>
      </text>
    </comment>
    <comment ref="I200" authorId="0" shapeId="0">
      <text>
        <r>
          <rPr>
            <b/>
            <sz val="9"/>
            <color indexed="81"/>
            <rFont val="游ゴシック"/>
            <family val="3"/>
            <charset val="128"/>
          </rPr>
          <t>原則、有効数字３桁以上で入力してください。</t>
        </r>
      </text>
    </comment>
    <comment ref="F201" authorId="0" shapeId="0">
      <text>
        <r>
          <rPr>
            <b/>
            <sz val="9"/>
            <color indexed="81"/>
            <rFont val="游ゴシック"/>
            <family val="3"/>
            <charset val="128"/>
          </rPr>
          <t>原則、有効数字３桁以上で入力してください。</t>
        </r>
      </text>
    </comment>
    <comment ref="I201" authorId="0" shapeId="0">
      <text>
        <r>
          <rPr>
            <b/>
            <sz val="9"/>
            <color indexed="81"/>
            <rFont val="游ゴシック"/>
            <family val="3"/>
            <charset val="128"/>
          </rPr>
          <t>原則、有効数字３桁以上で入力してください。</t>
        </r>
      </text>
    </comment>
    <comment ref="F202" authorId="0" shapeId="0">
      <text>
        <r>
          <rPr>
            <b/>
            <sz val="9"/>
            <color indexed="81"/>
            <rFont val="游ゴシック"/>
            <family val="3"/>
            <charset val="128"/>
          </rPr>
          <t>原則、有効数字３桁以上で入力してください。</t>
        </r>
      </text>
    </comment>
    <comment ref="I202" authorId="0" shapeId="0">
      <text>
        <r>
          <rPr>
            <b/>
            <sz val="9"/>
            <color indexed="81"/>
            <rFont val="游ゴシック"/>
            <family val="3"/>
            <charset val="128"/>
          </rPr>
          <t>原則、有効数字３桁以上で入力してください。</t>
        </r>
      </text>
    </comment>
    <comment ref="F203" authorId="0" shapeId="0">
      <text>
        <r>
          <rPr>
            <b/>
            <sz val="9"/>
            <color indexed="81"/>
            <rFont val="游ゴシック"/>
            <family val="3"/>
            <charset val="128"/>
          </rPr>
          <t>原則、有効数字３桁以上で入力してください。</t>
        </r>
      </text>
    </comment>
    <comment ref="I203" authorId="0" shapeId="0">
      <text>
        <r>
          <rPr>
            <b/>
            <sz val="9"/>
            <color indexed="81"/>
            <rFont val="游ゴシック"/>
            <family val="3"/>
            <charset val="128"/>
          </rPr>
          <t>原則、有効数字３桁以上で入力してください。</t>
        </r>
      </text>
    </comment>
    <comment ref="F204" authorId="0" shapeId="0">
      <text>
        <r>
          <rPr>
            <b/>
            <sz val="9"/>
            <color indexed="81"/>
            <rFont val="游ゴシック"/>
            <family val="3"/>
            <charset val="128"/>
          </rPr>
          <t>原則、有効数字３桁以上で入力してください。</t>
        </r>
      </text>
    </comment>
    <comment ref="I204" authorId="0" shapeId="0">
      <text>
        <r>
          <rPr>
            <b/>
            <sz val="9"/>
            <color indexed="81"/>
            <rFont val="游ゴシック"/>
            <family val="3"/>
            <charset val="128"/>
          </rPr>
          <t>原則、有効数字３桁以上で入力してください。</t>
        </r>
      </text>
    </comment>
    <comment ref="F205" authorId="0" shapeId="0">
      <text>
        <r>
          <rPr>
            <b/>
            <sz val="9"/>
            <color indexed="81"/>
            <rFont val="游ゴシック"/>
            <family val="3"/>
            <charset val="128"/>
          </rPr>
          <t>原則、有効数字３桁以上で入力してください。</t>
        </r>
      </text>
    </comment>
    <comment ref="I205" authorId="0" shapeId="0">
      <text>
        <r>
          <rPr>
            <b/>
            <sz val="9"/>
            <color indexed="81"/>
            <rFont val="游ゴシック"/>
            <family val="3"/>
            <charset val="128"/>
          </rPr>
          <t>原則、有効数字３桁以上で入力してください。</t>
        </r>
      </text>
    </comment>
    <comment ref="F206" authorId="0" shapeId="0">
      <text>
        <r>
          <rPr>
            <b/>
            <sz val="9"/>
            <color indexed="81"/>
            <rFont val="游ゴシック"/>
            <family val="3"/>
            <charset val="128"/>
          </rPr>
          <t>原則、有効数字３桁以上で入力してください。</t>
        </r>
      </text>
    </comment>
    <comment ref="I206" authorId="0" shapeId="0">
      <text>
        <r>
          <rPr>
            <b/>
            <sz val="9"/>
            <color indexed="81"/>
            <rFont val="游ゴシック"/>
            <family val="3"/>
            <charset val="128"/>
          </rPr>
          <t>原則、有効数字３桁以上で入力してください。</t>
        </r>
      </text>
    </comment>
    <comment ref="F207" authorId="0" shapeId="0">
      <text>
        <r>
          <rPr>
            <b/>
            <sz val="9"/>
            <color indexed="81"/>
            <rFont val="游ゴシック"/>
            <family val="3"/>
            <charset val="128"/>
          </rPr>
          <t>原則、有効数字３桁以上で入力してください。</t>
        </r>
      </text>
    </comment>
    <comment ref="I207" authorId="0" shapeId="0">
      <text>
        <r>
          <rPr>
            <b/>
            <sz val="9"/>
            <color indexed="81"/>
            <rFont val="游ゴシック"/>
            <family val="3"/>
            <charset val="128"/>
          </rPr>
          <t>原則、有効数字３桁以上で入力してください。</t>
        </r>
      </text>
    </comment>
    <comment ref="F208" authorId="0" shapeId="0">
      <text>
        <r>
          <rPr>
            <b/>
            <sz val="9"/>
            <color indexed="81"/>
            <rFont val="游ゴシック"/>
            <family val="3"/>
            <charset val="128"/>
          </rPr>
          <t>原則、有効数字３桁以上で入力してください。</t>
        </r>
      </text>
    </comment>
    <comment ref="I208" authorId="0" shapeId="0">
      <text>
        <r>
          <rPr>
            <b/>
            <sz val="9"/>
            <color indexed="81"/>
            <rFont val="游ゴシック"/>
            <family val="3"/>
            <charset val="128"/>
          </rPr>
          <t>原則、有効数字３桁以上で入力してください。</t>
        </r>
      </text>
    </comment>
    <comment ref="F209" authorId="0" shapeId="0">
      <text>
        <r>
          <rPr>
            <b/>
            <sz val="9"/>
            <color indexed="81"/>
            <rFont val="游ゴシック"/>
            <family val="3"/>
            <charset val="128"/>
          </rPr>
          <t>原則、有効数字３桁以上で入力してください。</t>
        </r>
      </text>
    </comment>
    <comment ref="I209" authorId="0" shapeId="0">
      <text>
        <r>
          <rPr>
            <b/>
            <sz val="9"/>
            <color indexed="81"/>
            <rFont val="游ゴシック"/>
            <family val="3"/>
            <charset val="128"/>
          </rPr>
          <t>原則、有効数字３桁以上で入力してください。</t>
        </r>
      </text>
    </comment>
    <comment ref="F210" authorId="0" shapeId="0">
      <text>
        <r>
          <rPr>
            <b/>
            <sz val="9"/>
            <color indexed="81"/>
            <rFont val="游ゴシック"/>
            <family val="3"/>
            <charset val="128"/>
          </rPr>
          <t>原則、有効数字３桁以上で入力してください。</t>
        </r>
      </text>
    </comment>
    <comment ref="I210" authorId="0" shapeId="0">
      <text>
        <r>
          <rPr>
            <b/>
            <sz val="9"/>
            <color indexed="81"/>
            <rFont val="游ゴシック"/>
            <family val="3"/>
            <charset val="128"/>
          </rPr>
          <t>原則、有効数字３桁以上で入力してください。</t>
        </r>
      </text>
    </comment>
    <comment ref="F211" authorId="0" shapeId="0">
      <text>
        <r>
          <rPr>
            <b/>
            <sz val="9"/>
            <color indexed="81"/>
            <rFont val="游ゴシック"/>
            <family val="3"/>
            <charset val="128"/>
          </rPr>
          <t>原則、有効数字３桁以上で入力してください。</t>
        </r>
      </text>
    </comment>
    <comment ref="I211" authorId="0" shapeId="0">
      <text>
        <r>
          <rPr>
            <b/>
            <sz val="9"/>
            <color indexed="81"/>
            <rFont val="游ゴシック"/>
            <family val="3"/>
            <charset val="128"/>
          </rPr>
          <t>原則、有効数字３桁以上で入力してください。</t>
        </r>
      </text>
    </comment>
    <comment ref="F212" authorId="0" shapeId="0">
      <text>
        <r>
          <rPr>
            <b/>
            <sz val="9"/>
            <color indexed="81"/>
            <rFont val="游ゴシック"/>
            <family val="3"/>
            <charset val="128"/>
          </rPr>
          <t>原則、有効数字３桁以上で入力してください。</t>
        </r>
      </text>
    </comment>
    <comment ref="I212" authorId="0" shapeId="0">
      <text>
        <r>
          <rPr>
            <b/>
            <sz val="9"/>
            <color indexed="81"/>
            <rFont val="游ゴシック"/>
            <family val="3"/>
            <charset val="128"/>
          </rPr>
          <t>原則、有効数字３桁以上で入力してください。</t>
        </r>
      </text>
    </comment>
    <comment ref="F213" authorId="0" shapeId="0">
      <text>
        <r>
          <rPr>
            <b/>
            <sz val="9"/>
            <color indexed="81"/>
            <rFont val="游ゴシック"/>
            <family val="3"/>
            <charset val="128"/>
          </rPr>
          <t>原則、有効数字３桁以上で入力してください。</t>
        </r>
      </text>
    </comment>
    <comment ref="I213" authorId="0" shapeId="0">
      <text>
        <r>
          <rPr>
            <b/>
            <sz val="9"/>
            <color indexed="81"/>
            <rFont val="游ゴシック"/>
            <family val="3"/>
            <charset val="128"/>
          </rPr>
          <t>原則、有効数字３桁以上で入力してください。</t>
        </r>
      </text>
    </comment>
    <comment ref="C214" authorId="1" shapeId="0">
      <text>
        <r>
          <rPr>
            <b/>
            <sz val="9"/>
            <color indexed="81"/>
            <rFont val="游ゴシック"/>
            <family val="3"/>
            <charset val="128"/>
          </rPr>
          <t>名称変更できます。その際、右側太枠内の発熱量と排出係数が一致するように、入力し直してください。当初は、輸入原料炭の発熱量と排出係数が入っています。輸入、コークス用、吹込用の複数に該当する場合は、「その他の燃料」の欄も活用してください。</t>
        </r>
      </text>
    </comment>
    <comment ref="F214" authorId="0" shapeId="0">
      <text>
        <r>
          <rPr>
            <b/>
            <sz val="9"/>
            <color indexed="81"/>
            <rFont val="游ゴシック"/>
            <family val="3"/>
            <charset val="128"/>
          </rPr>
          <t>原則、有効数字３桁以上で入力してください。</t>
        </r>
      </text>
    </comment>
    <comment ref="I214" authorId="0" shapeId="0">
      <text>
        <r>
          <rPr>
            <b/>
            <sz val="9"/>
            <color indexed="81"/>
            <rFont val="游ゴシック"/>
            <family val="3"/>
            <charset val="128"/>
          </rPr>
          <t>原則、有効数字３桁以上で入力してください。</t>
        </r>
      </text>
    </comment>
    <comment ref="P214" authorId="1" shapeId="0">
      <text>
        <r>
          <rPr>
            <b/>
            <sz val="9"/>
            <color indexed="81"/>
            <rFont val="游ゴシック"/>
            <family val="3"/>
            <charset val="128"/>
          </rPr>
          <t>輸入原料炭の発熱量を入力しています。
コークス原料炭は28.9、吹込用原料炭は28.3になります。</t>
        </r>
      </text>
    </comment>
    <comment ref="S214" authorId="1" shapeId="0">
      <text>
        <r>
          <rPr>
            <b/>
            <sz val="9"/>
            <color indexed="81"/>
            <rFont val="游ゴシック"/>
            <family val="3"/>
            <charset val="128"/>
          </rPr>
          <t>輸入原料炭の排出係数を入力しています。コークス用原料炭は0.0245、吹込用原料炭は0.0251になります。</t>
        </r>
      </text>
    </comment>
    <comment ref="C215" authorId="1" shapeId="0">
      <text>
        <r>
          <rPr>
            <b/>
            <sz val="9"/>
            <color indexed="81"/>
            <rFont val="游ゴシック"/>
            <family val="3"/>
            <charset val="128"/>
          </rPr>
          <t>名称変更できます。その際、右側太枠内の発熱量と排出係数が一致するように、入力し直してください。当初は、輸入一般炭の発熱量と排出係数が入っています。輸入、国産の複数に該当する場合は、「その他の燃料」の欄も活用してください。</t>
        </r>
      </text>
    </comment>
    <comment ref="F215" authorId="0" shapeId="0">
      <text>
        <r>
          <rPr>
            <b/>
            <sz val="9"/>
            <color indexed="81"/>
            <rFont val="游ゴシック"/>
            <family val="3"/>
            <charset val="128"/>
          </rPr>
          <t>原則、有効数字３桁以上で入力してください。</t>
        </r>
      </text>
    </comment>
    <comment ref="I215" authorId="0" shapeId="0">
      <text>
        <r>
          <rPr>
            <b/>
            <sz val="9"/>
            <color indexed="81"/>
            <rFont val="游ゴシック"/>
            <family val="3"/>
            <charset val="128"/>
          </rPr>
          <t>原則、有効数字３桁以上で入力してください。</t>
        </r>
      </text>
    </comment>
    <comment ref="P215" authorId="1" shapeId="0">
      <text>
        <r>
          <rPr>
            <b/>
            <sz val="9"/>
            <color indexed="81"/>
            <rFont val="游ゴシック"/>
            <family val="3"/>
            <charset val="128"/>
          </rPr>
          <t>輸入一般炭の発熱量を入力しています。国産一般炭は、24.2になります。</t>
        </r>
      </text>
    </comment>
    <comment ref="S215" authorId="1" shapeId="0">
      <text>
        <r>
          <rPr>
            <b/>
            <sz val="9"/>
            <color indexed="81"/>
            <rFont val="游ゴシック"/>
            <family val="3"/>
            <charset val="128"/>
          </rPr>
          <t>輸入一般炭の排出係数を入力しています。国産一般炭は、0.0242になります。</t>
        </r>
      </text>
    </comment>
    <comment ref="F216" authorId="0" shapeId="0">
      <text>
        <r>
          <rPr>
            <b/>
            <sz val="9"/>
            <color indexed="81"/>
            <rFont val="游ゴシック"/>
            <family val="3"/>
            <charset val="128"/>
          </rPr>
          <t>原則、有効数字３桁以上で入力してください。</t>
        </r>
      </text>
    </comment>
    <comment ref="I216" authorId="0" shapeId="0">
      <text>
        <r>
          <rPr>
            <b/>
            <sz val="9"/>
            <color indexed="81"/>
            <rFont val="游ゴシック"/>
            <family val="3"/>
            <charset val="128"/>
          </rPr>
          <t>原則、有効数字３桁以上で入力してください。</t>
        </r>
      </text>
    </comment>
    <comment ref="F217" authorId="0" shapeId="0">
      <text>
        <r>
          <rPr>
            <b/>
            <sz val="9"/>
            <color indexed="81"/>
            <rFont val="游ゴシック"/>
            <family val="3"/>
            <charset val="128"/>
          </rPr>
          <t>原則、有効数字３桁以上で入力してください。</t>
        </r>
      </text>
    </comment>
    <comment ref="I217" authorId="0" shapeId="0">
      <text>
        <r>
          <rPr>
            <b/>
            <sz val="9"/>
            <color indexed="81"/>
            <rFont val="游ゴシック"/>
            <family val="3"/>
            <charset val="128"/>
          </rPr>
          <t>原則、有効数字３桁以上で入力してください。</t>
        </r>
      </text>
    </comment>
    <comment ref="F218" authorId="0" shapeId="0">
      <text>
        <r>
          <rPr>
            <b/>
            <sz val="9"/>
            <color indexed="81"/>
            <rFont val="游ゴシック"/>
            <family val="3"/>
            <charset val="128"/>
          </rPr>
          <t>原則、有効数字３桁以上で入力してください。</t>
        </r>
      </text>
    </comment>
    <comment ref="I218" authorId="0" shapeId="0">
      <text>
        <r>
          <rPr>
            <b/>
            <sz val="9"/>
            <color indexed="81"/>
            <rFont val="游ゴシック"/>
            <family val="3"/>
            <charset val="128"/>
          </rPr>
          <t>原則、有効数字３桁以上で入力してください。</t>
        </r>
      </text>
    </comment>
    <comment ref="F219" authorId="0" shapeId="0">
      <text>
        <r>
          <rPr>
            <b/>
            <sz val="9"/>
            <color indexed="81"/>
            <rFont val="游ゴシック"/>
            <family val="3"/>
            <charset val="128"/>
          </rPr>
          <t>原則、有効数字３桁以上で入力してください。</t>
        </r>
      </text>
    </comment>
    <comment ref="I219" authorId="0" shapeId="0">
      <text>
        <r>
          <rPr>
            <b/>
            <sz val="9"/>
            <color indexed="81"/>
            <rFont val="游ゴシック"/>
            <family val="3"/>
            <charset val="128"/>
          </rPr>
          <t>原則、有効数字３桁以上で入力してください。</t>
        </r>
      </text>
    </comment>
    <comment ref="F220" authorId="0" shapeId="0">
      <text>
        <r>
          <rPr>
            <b/>
            <sz val="9"/>
            <color indexed="81"/>
            <rFont val="游ゴシック"/>
            <family val="3"/>
            <charset val="128"/>
          </rPr>
          <t>原則、有効数字３桁以上で入力してください。</t>
        </r>
      </text>
    </comment>
    <comment ref="I220" authorId="0" shapeId="0">
      <text>
        <r>
          <rPr>
            <b/>
            <sz val="9"/>
            <color indexed="81"/>
            <rFont val="游ゴシック"/>
            <family val="3"/>
            <charset val="128"/>
          </rPr>
          <t>原則、有効数字３桁以上で入力してください。</t>
        </r>
      </text>
    </comment>
    <comment ref="F221" authorId="0" shapeId="0">
      <text>
        <r>
          <rPr>
            <b/>
            <sz val="9"/>
            <color indexed="81"/>
            <rFont val="游ゴシック"/>
            <family val="3"/>
            <charset val="128"/>
          </rPr>
          <t>原則、有効数字３桁以上で入力してください。</t>
        </r>
      </text>
    </comment>
    <comment ref="I221" authorId="0" shapeId="0">
      <text>
        <r>
          <rPr>
            <b/>
            <sz val="9"/>
            <color indexed="81"/>
            <rFont val="游ゴシック"/>
            <family val="3"/>
            <charset val="128"/>
          </rPr>
          <t>原則、有効数字３桁以上で入力してください。</t>
        </r>
      </text>
    </comment>
    <comment ref="F222" authorId="0" shapeId="0">
      <text>
        <r>
          <rPr>
            <b/>
            <sz val="10"/>
            <color indexed="81"/>
            <rFont val="游ゴシック"/>
            <family val="3"/>
            <charset val="128"/>
          </rPr>
          <t>原則、有効数字３桁以上で入力してください。</t>
        </r>
      </text>
    </comment>
    <comment ref="I222" authorId="0" shapeId="0">
      <text>
        <r>
          <rPr>
            <b/>
            <sz val="10"/>
            <color indexed="81"/>
            <rFont val="游ゴシック"/>
            <family val="3"/>
            <charset val="128"/>
          </rPr>
          <t>原則、有効数字３桁以上で入力してください。</t>
        </r>
      </text>
    </comment>
    <comment ref="F223" authorId="0" shapeId="0">
      <text>
        <r>
          <rPr>
            <b/>
            <sz val="10"/>
            <color indexed="81"/>
            <rFont val="游ゴシック"/>
            <family val="3"/>
            <charset val="128"/>
          </rPr>
          <t>原則、有効数字３桁以上で入力してください。</t>
        </r>
      </text>
    </comment>
    <comment ref="I223" authorId="0" shapeId="0">
      <text>
        <r>
          <rPr>
            <b/>
            <sz val="10"/>
            <color indexed="81"/>
            <rFont val="游ゴシック"/>
            <family val="3"/>
            <charset val="128"/>
          </rPr>
          <t>原則、有効数字３桁以上で入力してください。</t>
        </r>
      </text>
    </comment>
    <comment ref="F224" authorId="0" shapeId="0">
      <text>
        <r>
          <rPr>
            <b/>
            <sz val="10"/>
            <color indexed="81"/>
            <rFont val="游ゴシック"/>
            <family val="3"/>
            <charset val="128"/>
          </rPr>
          <t>原則、有効数字３桁以上で入力してください。</t>
        </r>
      </text>
    </comment>
    <comment ref="I224" authorId="0" shapeId="0">
      <text>
        <r>
          <rPr>
            <b/>
            <sz val="10"/>
            <color indexed="81"/>
            <rFont val="游ゴシック"/>
            <family val="3"/>
            <charset val="128"/>
          </rPr>
          <t>原則、有効数字３桁以上で入力してください。</t>
        </r>
      </text>
    </comment>
    <comment ref="F225" authorId="0" shapeId="0">
      <text>
        <r>
          <rPr>
            <b/>
            <sz val="10"/>
            <color indexed="81"/>
            <rFont val="游ゴシック"/>
            <family val="3"/>
            <charset val="128"/>
          </rPr>
          <t>原則、有効数字３桁以上で入力してください。</t>
        </r>
      </text>
    </comment>
    <comment ref="I225" authorId="0" shapeId="0">
      <text>
        <r>
          <rPr>
            <b/>
            <sz val="10"/>
            <color indexed="81"/>
            <rFont val="游ゴシック"/>
            <family val="3"/>
            <charset val="128"/>
          </rPr>
          <t>原則、有効数字３桁以上で入力してください。</t>
        </r>
      </text>
    </comment>
    <comment ref="F226" authorId="0" shapeId="0">
      <text>
        <r>
          <rPr>
            <b/>
            <sz val="10"/>
            <color indexed="81"/>
            <rFont val="游ゴシック"/>
            <family val="3"/>
            <charset val="128"/>
          </rPr>
          <t>原則、有効数字３桁以上で入力してください。</t>
        </r>
      </text>
    </comment>
    <comment ref="I226" authorId="0" shapeId="0">
      <text>
        <r>
          <rPr>
            <b/>
            <sz val="10"/>
            <color indexed="81"/>
            <rFont val="游ゴシック"/>
            <family val="3"/>
            <charset val="128"/>
          </rPr>
          <t>原則、有効数字３桁以上で入力してください。</t>
        </r>
      </text>
    </comment>
    <comment ref="U230" authorId="2" shapeId="0">
      <text>
        <r>
          <rPr>
            <b/>
            <sz val="9"/>
            <color indexed="81"/>
            <rFont val="游ゴシック"/>
            <family val="3"/>
            <charset val="128"/>
          </rPr>
          <t>ガス事業者名を入力してください。</t>
        </r>
      </text>
    </comment>
    <comment ref="F231" authorId="0" shapeId="0">
      <text>
        <r>
          <rPr>
            <b/>
            <sz val="10"/>
            <color indexed="81"/>
            <rFont val="游ゴシック"/>
            <family val="3"/>
            <charset val="128"/>
          </rPr>
          <t>右側太枠内に、排出係数を入力してください。数値は、原則、有効数字３桁以上で入力してください。</t>
        </r>
      </text>
    </comment>
    <comment ref="I231" authorId="0" shapeId="0">
      <text>
        <r>
          <rPr>
            <b/>
            <sz val="10"/>
            <color indexed="81"/>
            <rFont val="游ゴシック"/>
            <family val="3"/>
            <charset val="128"/>
          </rPr>
          <t>原則、有効数字３桁以上で入力してください。</t>
        </r>
      </text>
    </comment>
    <comment ref="S231" authorId="1" shapeId="0">
      <text>
        <r>
          <rPr>
            <b/>
            <sz val="9"/>
            <color indexed="81"/>
            <rFont val="游ゴシック"/>
            <family val="3"/>
            <charset val="128"/>
          </rPr>
          <t>ガス事業者が公表する基礎排出係数を入力してください。</t>
        </r>
      </text>
    </comment>
    <comment ref="F236" authorId="0" shapeId="0">
      <text>
        <r>
          <rPr>
            <b/>
            <sz val="10"/>
            <color indexed="81"/>
            <rFont val="游ゴシック"/>
            <family val="3"/>
            <charset val="128"/>
          </rPr>
          <t>原則、有効数字３桁以上で入力してください。</t>
        </r>
      </text>
    </comment>
    <comment ref="I236" authorId="0" shapeId="0">
      <text>
        <r>
          <rPr>
            <b/>
            <sz val="10"/>
            <color indexed="81"/>
            <rFont val="游ゴシック"/>
            <family val="3"/>
            <charset val="128"/>
          </rPr>
          <t>原則、有効数字３桁以上で入力してください。</t>
        </r>
      </text>
    </comment>
    <comment ref="F237" authorId="0" shapeId="0">
      <text>
        <r>
          <rPr>
            <b/>
            <sz val="10"/>
            <color indexed="81"/>
            <rFont val="游ゴシック"/>
            <family val="3"/>
            <charset val="128"/>
          </rPr>
          <t>右側太枠内に、排出係数を入力してください。数値は、原則、有効数字３桁以上で入力してください。</t>
        </r>
      </text>
    </comment>
    <comment ref="I237" authorId="0" shapeId="0">
      <text>
        <r>
          <rPr>
            <b/>
            <sz val="10"/>
            <color indexed="81"/>
            <rFont val="游ゴシック"/>
            <family val="3"/>
            <charset val="128"/>
          </rPr>
          <t>原則、有効数字３桁以上で入力してください。</t>
        </r>
      </text>
    </comment>
    <comment ref="S237" authorId="1" shapeId="0">
      <text>
        <r>
          <rPr>
            <b/>
            <sz val="9"/>
            <color indexed="81"/>
            <rFont val="游ゴシック"/>
            <family val="3"/>
            <charset val="128"/>
          </rPr>
          <t>基礎排出係数を入力して下さい。</t>
        </r>
      </text>
    </comment>
    <comment ref="F238" authorId="0" shapeId="0">
      <text>
        <r>
          <rPr>
            <b/>
            <sz val="10"/>
            <color indexed="81"/>
            <rFont val="游ゴシック"/>
            <family val="3"/>
            <charset val="128"/>
          </rPr>
          <t>右側太枠内に、排出係数を入力してください。数値は、原則、有効数字３桁以上で入力してください。</t>
        </r>
      </text>
    </comment>
    <comment ref="I238" authorId="0" shapeId="0">
      <text>
        <r>
          <rPr>
            <b/>
            <sz val="10"/>
            <color indexed="81"/>
            <rFont val="游ゴシック"/>
            <family val="3"/>
            <charset val="128"/>
          </rPr>
          <t>原則、有効数字３桁以上で入力してください。</t>
        </r>
      </text>
    </comment>
    <comment ref="S238" authorId="1" shapeId="0">
      <text>
        <r>
          <rPr>
            <b/>
            <sz val="9"/>
            <color indexed="81"/>
            <rFont val="游ゴシック"/>
            <family val="3"/>
            <charset val="128"/>
          </rPr>
          <t>基礎排出係数を入力して下さい。</t>
        </r>
      </text>
    </comment>
    <comment ref="F239" authorId="0" shapeId="0">
      <text>
        <r>
          <rPr>
            <b/>
            <sz val="10"/>
            <color indexed="81"/>
            <rFont val="游ゴシック"/>
            <family val="3"/>
            <charset val="128"/>
          </rPr>
          <t>右側太枠内に、排出係数を入力してください。数値は、原則、有効数字３桁以上で入力してください。</t>
        </r>
      </text>
    </comment>
    <comment ref="I239" authorId="0" shapeId="0">
      <text>
        <r>
          <rPr>
            <b/>
            <sz val="10"/>
            <color indexed="81"/>
            <rFont val="游ゴシック"/>
            <family val="3"/>
            <charset val="128"/>
          </rPr>
          <t>原則、有効数字３桁以上で入力してください。</t>
        </r>
      </text>
    </comment>
    <comment ref="S239" authorId="1" shapeId="0">
      <text>
        <r>
          <rPr>
            <b/>
            <sz val="9"/>
            <color indexed="81"/>
            <rFont val="游ゴシック"/>
            <family val="3"/>
            <charset val="128"/>
          </rPr>
          <t>基礎排出係数を入力して下さい。</t>
        </r>
      </text>
    </comment>
    <comment ref="O241" authorId="2" shapeId="0">
      <text>
        <r>
          <rPr>
            <b/>
            <sz val="11"/>
            <color indexed="10"/>
            <rFont val="メイリオ"/>
            <family val="3"/>
            <charset val="128"/>
          </rPr>
          <t>電気事業者名、排出係数、買電量をこの表の太枠内に上から順に入力してください！</t>
        </r>
      </text>
    </comment>
    <comment ref="P243" authorId="2" shapeId="0">
      <text>
        <r>
          <rPr>
            <b/>
            <sz val="8"/>
            <color indexed="81"/>
            <rFont val="游ゴシック"/>
            <family val="3"/>
            <charset val="128"/>
          </rPr>
          <t>電力事業者名を入力してください。詳しくは①基本情報の３を確認してください。</t>
        </r>
      </text>
    </comment>
    <comment ref="R243" authorId="2" shapeId="0">
      <text>
        <r>
          <rPr>
            <b/>
            <sz val="9"/>
            <color indexed="81"/>
            <rFont val="游ゴシック"/>
            <family val="3"/>
            <charset val="128"/>
          </rPr>
          <t>基礎排出係数を入力してください。詳しくは①基本情報の３を確認してください。</t>
        </r>
      </text>
    </comment>
    <comment ref="T243" authorId="2" shapeId="0">
      <text>
        <r>
          <rPr>
            <b/>
            <sz val="9"/>
            <color indexed="81"/>
            <rFont val="游ゴシック"/>
            <family val="3"/>
            <charset val="128"/>
          </rPr>
          <t>原則、有効数字３桁以上で記入してください。</t>
        </r>
      </text>
    </comment>
    <comment ref="U243" authorId="2" shapeId="0">
      <text>
        <r>
          <rPr>
            <b/>
            <sz val="9"/>
            <color indexed="81"/>
            <rFont val="游ゴシック"/>
            <family val="3"/>
            <charset val="128"/>
          </rPr>
          <t>原則、有効数字３桁以上で記入してください。</t>
        </r>
      </text>
    </comment>
    <comment ref="F244" authorId="2" shapeId="0">
      <text>
        <r>
          <rPr>
            <b/>
            <sz val="10"/>
            <color indexed="81"/>
            <rFont val="游ゴシック"/>
            <family val="3"/>
            <charset val="128"/>
          </rPr>
          <t>右側太枠内に電力事業者名、排出係数、買電量を入力してください。</t>
        </r>
      </text>
    </comment>
    <comment ref="P244" authorId="2" shapeId="0">
      <text>
        <r>
          <rPr>
            <b/>
            <sz val="8"/>
            <color indexed="81"/>
            <rFont val="游ゴシック"/>
            <family val="3"/>
            <charset val="128"/>
          </rPr>
          <t>電力事業者名を入力してください。詳しくは①基本情報の３を確認してください。</t>
        </r>
      </text>
    </comment>
    <comment ref="R244" authorId="2" shapeId="0">
      <text>
        <r>
          <rPr>
            <b/>
            <sz val="9"/>
            <color indexed="81"/>
            <rFont val="游ゴシック"/>
            <family val="3"/>
            <charset val="128"/>
          </rPr>
          <t>基礎排出係数を入力してください。詳しくは①基本情報の３を確認してください。</t>
        </r>
      </text>
    </comment>
    <comment ref="T244" authorId="2" shapeId="0">
      <text>
        <r>
          <rPr>
            <b/>
            <sz val="9"/>
            <color indexed="81"/>
            <rFont val="游ゴシック"/>
            <family val="3"/>
            <charset val="128"/>
          </rPr>
          <t>原則、有効数字３桁以上で記入してください。</t>
        </r>
      </text>
    </comment>
    <comment ref="U244" authorId="2" shapeId="0">
      <text>
        <r>
          <rPr>
            <b/>
            <sz val="9"/>
            <color indexed="81"/>
            <rFont val="游ゴシック"/>
            <family val="3"/>
            <charset val="128"/>
          </rPr>
          <t>原則、有効数字３桁以上で記入してください。</t>
        </r>
      </text>
    </comment>
    <comment ref="P245" authorId="2" shapeId="0">
      <text>
        <r>
          <rPr>
            <b/>
            <sz val="8"/>
            <color indexed="81"/>
            <rFont val="游ゴシック"/>
            <family val="3"/>
            <charset val="128"/>
          </rPr>
          <t>電力事業者名を入力してください。詳しくは①基本情報の３を確認してください。</t>
        </r>
      </text>
    </comment>
    <comment ref="R245" authorId="2" shapeId="0">
      <text>
        <r>
          <rPr>
            <b/>
            <sz val="9"/>
            <color indexed="81"/>
            <rFont val="游ゴシック"/>
            <family val="3"/>
            <charset val="128"/>
          </rPr>
          <t>基礎排出係数を入力してください。詳しくは①基本情報の３を確認してください。</t>
        </r>
      </text>
    </comment>
    <comment ref="T245" authorId="2" shapeId="0">
      <text>
        <r>
          <rPr>
            <b/>
            <sz val="9"/>
            <color indexed="81"/>
            <rFont val="游ゴシック"/>
            <family val="3"/>
            <charset val="128"/>
          </rPr>
          <t>原則、有効数字３桁以上で記入してください。</t>
        </r>
      </text>
    </comment>
    <comment ref="U245" authorId="2" shapeId="0">
      <text>
        <r>
          <rPr>
            <b/>
            <sz val="9"/>
            <color indexed="81"/>
            <rFont val="游ゴシック"/>
            <family val="3"/>
            <charset val="128"/>
          </rPr>
          <t>原則、有効数字３桁以上で記入してください。</t>
        </r>
      </text>
    </comment>
    <comment ref="F246" authorId="2" shapeId="0">
      <text>
        <r>
          <rPr>
            <b/>
            <sz val="10"/>
            <color indexed="81"/>
            <rFont val="游ゴシック"/>
            <family val="3"/>
            <charset val="128"/>
          </rPr>
          <t>右側太枠内に電力事業者名、排出係数、買電量を入力してください。</t>
        </r>
      </text>
    </comment>
    <comment ref="P246" authorId="2" shapeId="0">
      <text>
        <r>
          <rPr>
            <b/>
            <sz val="8"/>
            <color indexed="81"/>
            <rFont val="游ゴシック"/>
            <family val="3"/>
            <charset val="128"/>
          </rPr>
          <t>電力事業者名を入力してください。詳しくは①基本情報の３を確認してください。</t>
        </r>
      </text>
    </comment>
    <comment ref="R246" authorId="2" shapeId="0">
      <text>
        <r>
          <rPr>
            <b/>
            <sz val="9"/>
            <color indexed="81"/>
            <rFont val="游ゴシック"/>
            <family val="3"/>
            <charset val="128"/>
          </rPr>
          <t>基礎排出係数を入力してください。詳しくは①基本情報の３を確認してください。</t>
        </r>
      </text>
    </comment>
    <comment ref="T246" authorId="2" shapeId="0">
      <text>
        <r>
          <rPr>
            <b/>
            <sz val="9"/>
            <color indexed="81"/>
            <rFont val="游ゴシック"/>
            <family val="3"/>
            <charset val="128"/>
          </rPr>
          <t>原則、有効数字３桁以上で記入してください。</t>
        </r>
      </text>
    </comment>
    <comment ref="U246" authorId="2" shapeId="0">
      <text>
        <r>
          <rPr>
            <b/>
            <sz val="9"/>
            <color indexed="81"/>
            <rFont val="游ゴシック"/>
            <family val="3"/>
            <charset val="128"/>
          </rPr>
          <t>原則、有効数字３桁以上で記入してください。</t>
        </r>
      </text>
    </comment>
    <comment ref="F248" authorId="0" shapeId="0">
      <text>
        <r>
          <rPr>
            <b/>
            <sz val="11"/>
            <color indexed="81"/>
            <rFont val="游ゴシック"/>
            <family val="3"/>
            <charset val="128"/>
          </rPr>
          <t>原則、排出係数の有効桁数以上の有効桁数で入力してください。また、排出係数を入力してください（右側）。</t>
        </r>
      </text>
    </comment>
    <comment ref="S248" authorId="0" shapeId="0">
      <text>
        <r>
          <rPr>
            <b/>
            <sz val="9"/>
            <color indexed="81"/>
            <rFont val="游ゴシック"/>
            <family val="3"/>
            <charset val="128"/>
          </rPr>
          <t>上記以外の買電がある場合は、その排出係数を入力してください。</t>
        </r>
      </text>
    </comment>
    <comment ref="F249" authorId="0" shapeId="0">
      <text>
        <r>
          <rPr>
            <b/>
            <sz val="11"/>
            <color indexed="81"/>
            <rFont val="游ゴシック"/>
            <family val="3"/>
            <charset val="128"/>
          </rPr>
          <t>原則、排出係数の有効桁数以上の有効桁数で入力してください。</t>
        </r>
      </text>
    </comment>
    <comment ref="I249" authorId="0" shapeId="0">
      <text>
        <r>
          <rPr>
            <b/>
            <sz val="11"/>
            <color indexed="81"/>
            <rFont val="游ゴシック"/>
            <family val="3"/>
            <charset val="128"/>
          </rPr>
          <t>原則、排出係数の有効桁数以上の有効桁数で入力してください。また、排出係数を入力してください。</t>
        </r>
      </text>
    </comment>
    <comment ref="S249" authorId="0" shapeId="0">
      <text>
        <r>
          <rPr>
            <b/>
            <sz val="9"/>
            <color indexed="81"/>
            <rFont val="游ゴシック"/>
            <family val="3"/>
            <charset val="128"/>
          </rPr>
          <t>自家発電の電気で販売した量がある場合は、その排出係数を入力してください。</t>
        </r>
      </text>
    </comment>
    <comment ref="B254" authorId="0" shapeId="0">
      <text>
        <r>
          <rPr>
            <b/>
            <sz val="9"/>
            <color indexed="81"/>
            <rFont val="游ゴシック"/>
            <family val="3"/>
            <charset val="128"/>
          </rPr>
          <t>計算に用いた単位発熱量・排出係数を右表から変更した場合など、何の数値を用いたかを記載してください。</t>
        </r>
      </text>
    </comment>
    <comment ref="F264" authorId="0" shapeId="0">
      <text>
        <r>
          <rPr>
            <b/>
            <sz val="9"/>
            <color indexed="81"/>
            <rFont val="游ゴシック"/>
            <family val="3"/>
            <charset val="128"/>
          </rPr>
          <t>原則、有効数字３桁以上で入力してください。</t>
        </r>
      </text>
    </comment>
    <comment ref="I264" authorId="0" shapeId="0">
      <text>
        <r>
          <rPr>
            <b/>
            <sz val="9"/>
            <color indexed="81"/>
            <rFont val="游ゴシック"/>
            <family val="3"/>
            <charset val="128"/>
          </rPr>
          <t>原則、有効数字３桁以上で入力してください。</t>
        </r>
      </text>
    </comment>
    <comment ref="F265" authorId="0" shapeId="0">
      <text>
        <r>
          <rPr>
            <b/>
            <sz val="9"/>
            <color indexed="81"/>
            <rFont val="游ゴシック"/>
            <family val="3"/>
            <charset val="128"/>
          </rPr>
          <t>原則、有効数字３桁以上で入力してください。</t>
        </r>
      </text>
    </comment>
    <comment ref="I265" authorId="0" shapeId="0">
      <text>
        <r>
          <rPr>
            <b/>
            <sz val="9"/>
            <color indexed="81"/>
            <rFont val="游ゴシック"/>
            <family val="3"/>
            <charset val="128"/>
          </rPr>
          <t>原則、有効数字３桁以上で入力してください。</t>
        </r>
      </text>
    </comment>
    <comment ref="F266" authorId="0" shapeId="0">
      <text>
        <r>
          <rPr>
            <b/>
            <sz val="9"/>
            <color indexed="81"/>
            <rFont val="游ゴシック"/>
            <family val="3"/>
            <charset val="128"/>
          </rPr>
          <t>原則、有効数字３桁以上で入力してください。</t>
        </r>
      </text>
    </comment>
    <comment ref="I266" authorId="0" shapeId="0">
      <text>
        <r>
          <rPr>
            <b/>
            <sz val="9"/>
            <color indexed="81"/>
            <rFont val="游ゴシック"/>
            <family val="3"/>
            <charset val="128"/>
          </rPr>
          <t>原則、有効数字３桁以上で入力してください。</t>
        </r>
      </text>
    </comment>
    <comment ref="F267" authorId="0" shapeId="0">
      <text>
        <r>
          <rPr>
            <b/>
            <sz val="9"/>
            <color indexed="81"/>
            <rFont val="游ゴシック"/>
            <family val="3"/>
            <charset val="128"/>
          </rPr>
          <t>原則、有効数字３桁以上で入力してください。</t>
        </r>
      </text>
    </comment>
    <comment ref="I267" authorId="0" shapeId="0">
      <text>
        <r>
          <rPr>
            <b/>
            <sz val="9"/>
            <color indexed="81"/>
            <rFont val="游ゴシック"/>
            <family val="3"/>
            <charset val="128"/>
          </rPr>
          <t>原則、有効数字３桁以上で入力してください。</t>
        </r>
      </text>
    </comment>
    <comment ref="F268" authorId="0" shapeId="0">
      <text>
        <r>
          <rPr>
            <b/>
            <sz val="9"/>
            <color indexed="81"/>
            <rFont val="游ゴシック"/>
            <family val="3"/>
            <charset val="128"/>
          </rPr>
          <t>原則、有効数字３桁以上で入力してください。</t>
        </r>
      </text>
    </comment>
    <comment ref="I268" authorId="0" shapeId="0">
      <text>
        <r>
          <rPr>
            <b/>
            <sz val="9"/>
            <color indexed="81"/>
            <rFont val="游ゴシック"/>
            <family val="3"/>
            <charset val="128"/>
          </rPr>
          <t>原則、有効数字３桁以上で入力してください。</t>
        </r>
      </text>
    </comment>
    <comment ref="F269" authorId="0" shapeId="0">
      <text>
        <r>
          <rPr>
            <b/>
            <sz val="9"/>
            <color indexed="81"/>
            <rFont val="游ゴシック"/>
            <family val="3"/>
            <charset val="128"/>
          </rPr>
          <t>原則、有効数字３桁以上で入力してください。</t>
        </r>
      </text>
    </comment>
    <comment ref="I269" authorId="0" shapeId="0">
      <text>
        <r>
          <rPr>
            <b/>
            <sz val="9"/>
            <color indexed="81"/>
            <rFont val="游ゴシック"/>
            <family val="3"/>
            <charset val="128"/>
          </rPr>
          <t>原則、有効数字３桁以上で入力してください。</t>
        </r>
      </text>
    </comment>
    <comment ref="F270" authorId="0" shapeId="0">
      <text>
        <r>
          <rPr>
            <b/>
            <sz val="9"/>
            <color indexed="81"/>
            <rFont val="游ゴシック"/>
            <family val="3"/>
            <charset val="128"/>
          </rPr>
          <t>原則、有効数字３桁以上で入力してください。</t>
        </r>
      </text>
    </comment>
    <comment ref="I270" authorId="0" shapeId="0">
      <text>
        <r>
          <rPr>
            <b/>
            <sz val="9"/>
            <color indexed="81"/>
            <rFont val="游ゴシック"/>
            <family val="3"/>
            <charset val="128"/>
          </rPr>
          <t>原則、有効数字３桁以上で入力してください。</t>
        </r>
      </text>
    </comment>
    <comment ref="F271" authorId="0" shapeId="0">
      <text>
        <r>
          <rPr>
            <b/>
            <sz val="9"/>
            <color indexed="81"/>
            <rFont val="游ゴシック"/>
            <family val="3"/>
            <charset val="128"/>
          </rPr>
          <t>原則、有効数字３桁以上で入力してください。</t>
        </r>
      </text>
    </comment>
    <comment ref="I271" authorId="0" shapeId="0">
      <text>
        <r>
          <rPr>
            <b/>
            <sz val="9"/>
            <color indexed="81"/>
            <rFont val="游ゴシック"/>
            <family val="3"/>
            <charset val="128"/>
          </rPr>
          <t>原則、有効数字３桁以上で入力してください。</t>
        </r>
      </text>
    </comment>
    <comment ref="F272" authorId="0" shapeId="0">
      <text>
        <r>
          <rPr>
            <b/>
            <sz val="9"/>
            <color indexed="81"/>
            <rFont val="游ゴシック"/>
            <family val="3"/>
            <charset val="128"/>
          </rPr>
          <t>原則、有効数字３桁以上で入力してください。</t>
        </r>
      </text>
    </comment>
    <comment ref="I272" authorId="0" shapeId="0">
      <text>
        <r>
          <rPr>
            <b/>
            <sz val="9"/>
            <color indexed="81"/>
            <rFont val="游ゴシック"/>
            <family val="3"/>
            <charset val="128"/>
          </rPr>
          <t>原則、有効数字３桁以上で入力してください。</t>
        </r>
      </text>
    </comment>
    <comment ref="F273" authorId="0" shapeId="0">
      <text>
        <r>
          <rPr>
            <b/>
            <sz val="9"/>
            <color indexed="81"/>
            <rFont val="游ゴシック"/>
            <family val="3"/>
            <charset val="128"/>
          </rPr>
          <t>原則、有効数字３桁以上で入力してください。</t>
        </r>
      </text>
    </comment>
    <comment ref="I273" authorId="0" shapeId="0">
      <text>
        <r>
          <rPr>
            <b/>
            <sz val="9"/>
            <color indexed="81"/>
            <rFont val="游ゴシック"/>
            <family val="3"/>
            <charset val="128"/>
          </rPr>
          <t>原則、有効数字３桁以上で入力してください。</t>
        </r>
      </text>
    </comment>
    <comment ref="F274" authorId="0" shapeId="0">
      <text>
        <r>
          <rPr>
            <b/>
            <sz val="9"/>
            <color indexed="81"/>
            <rFont val="游ゴシック"/>
            <family val="3"/>
            <charset val="128"/>
          </rPr>
          <t>原則、有効数字３桁以上で入力してください。</t>
        </r>
      </text>
    </comment>
    <comment ref="I274" authorId="0" shapeId="0">
      <text>
        <r>
          <rPr>
            <b/>
            <sz val="9"/>
            <color indexed="81"/>
            <rFont val="游ゴシック"/>
            <family val="3"/>
            <charset val="128"/>
          </rPr>
          <t>原則、有効数字３桁以上で入力してください。</t>
        </r>
      </text>
    </comment>
    <comment ref="F275" authorId="0" shapeId="0">
      <text>
        <r>
          <rPr>
            <b/>
            <sz val="9"/>
            <color indexed="81"/>
            <rFont val="游ゴシック"/>
            <family val="3"/>
            <charset val="128"/>
          </rPr>
          <t>原則、有効数字３桁以上で入力してください。</t>
        </r>
      </text>
    </comment>
    <comment ref="I275" authorId="0" shapeId="0">
      <text>
        <r>
          <rPr>
            <b/>
            <sz val="9"/>
            <color indexed="81"/>
            <rFont val="游ゴシック"/>
            <family val="3"/>
            <charset val="128"/>
          </rPr>
          <t>原則、有効数字３桁以上で入力してください。</t>
        </r>
      </text>
    </comment>
    <comment ref="F276" authorId="0" shapeId="0">
      <text>
        <r>
          <rPr>
            <b/>
            <sz val="9"/>
            <color indexed="81"/>
            <rFont val="游ゴシック"/>
            <family val="3"/>
            <charset val="128"/>
          </rPr>
          <t>原則、有効数字３桁以上で入力してください。</t>
        </r>
      </text>
    </comment>
    <comment ref="I276" authorId="0" shapeId="0">
      <text>
        <r>
          <rPr>
            <b/>
            <sz val="9"/>
            <color indexed="81"/>
            <rFont val="游ゴシック"/>
            <family val="3"/>
            <charset val="128"/>
          </rPr>
          <t>原則、有効数字３桁以上で入力してください。</t>
        </r>
      </text>
    </comment>
    <comment ref="F277" authorId="0" shapeId="0">
      <text>
        <r>
          <rPr>
            <b/>
            <sz val="9"/>
            <color indexed="81"/>
            <rFont val="游ゴシック"/>
            <family val="3"/>
            <charset val="128"/>
          </rPr>
          <t>原則、有効数字３桁以上で入力してください。</t>
        </r>
      </text>
    </comment>
    <comment ref="I277" authorId="0" shapeId="0">
      <text>
        <r>
          <rPr>
            <b/>
            <sz val="9"/>
            <color indexed="81"/>
            <rFont val="游ゴシック"/>
            <family val="3"/>
            <charset val="128"/>
          </rPr>
          <t>原則、有効数字３桁以上で入力してください。</t>
        </r>
      </text>
    </comment>
    <comment ref="C278" authorId="1" shapeId="0">
      <text>
        <r>
          <rPr>
            <b/>
            <sz val="9"/>
            <color indexed="81"/>
            <rFont val="游ゴシック"/>
            <family val="3"/>
            <charset val="128"/>
          </rPr>
          <t>名称変更できます。その際、右側太枠内の発熱量と排出係数が一致するように、入力し直してください。当初は、輸入原料炭の発熱量と排出係数が入っています。輸入、コークス用、吹込用の複数に該当する場合は、「その他の燃料」の欄も活用してください。</t>
        </r>
      </text>
    </comment>
    <comment ref="F278" authorId="0" shapeId="0">
      <text>
        <r>
          <rPr>
            <b/>
            <sz val="9"/>
            <color indexed="81"/>
            <rFont val="游ゴシック"/>
            <family val="3"/>
            <charset val="128"/>
          </rPr>
          <t>原則、有効数字３桁以上で入力してください。</t>
        </r>
      </text>
    </comment>
    <comment ref="I278" authorId="0" shapeId="0">
      <text>
        <r>
          <rPr>
            <b/>
            <sz val="9"/>
            <color indexed="81"/>
            <rFont val="游ゴシック"/>
            <family val="3"/>
            <charset val="128"/>
          </rPr>
          <t>原則、有効数字３桁以上で入力してください。</t>
        </r>
      </text>
    </comment>
    <comment ref="P278" authorId="1" shapeId="0">
      <text>
        <r>
          <rPr>
            <b/>
            <sz val="9"/>
            <color indexed="81"/>
            <rFont val="游ゴシック"/>
            <family val="3"/>
            <charset val="128"/>
          </rPr>
          <t>輸入原料炭の発熱量を入力しています。
コークス原料炭は28.9、吹込用原料炭は28.3になります。</t>
        </r>
      </text>
    </comment>
    <comment ref="S278" authorId="1" shapeId="0">
      <text>
        <r>
          <rPr>
            <b/>
            <sz val="9"/>
            <color indexed="81"/>
            <rFont val="游ゴシック"/>
            <family val="3"/>
            <charset val="128"/>
          </rPr>
          <t>輸入原料炭の排出係数を入力しています。コークス用原料炭は0.0245、吹込用原料炭は0.0251になります。</t>
        </r>
      </text>
    </comment>
    <comment ref="C279" authorId="1" shapeId="0">
      <text>
        <r>
          <rPr>
            <b/>
            <sz val="9"/>
            <color indexed="81"/>
            <rFont val="游ゴシック"/>
            <family val="3"/>
            <charset val="128"/>
          </rPr>
          <t>名称変更できます。その際、右側太枠内の発熱量と排出係数が一致するように、入力し直してください。当初は、輸入一般炭の発熱量と排出係数が入っています。輸入、国産の複数に該当する場合は、「その他の燃料」の欄も活用してください。</t>
        </r>
      </text>
    </comment>
    <comment ref="F279" authorId="0" shapeId="0">
      <text>
        <r>
          <rPr>
            <b/>
            <sz val="9"/>
            <color indexed="81"/>
            <rFont val="游ゴシック"/>
            <family val="3"/>
            <charset val="128"/>
          </rPr>
          <t>原則、有効数字３桁以上で入力してください。</t>
        </r>
      </text>
    </comment>
    <comment ref="I279" authorId="0" shapeId="0">
      <text>
        <r>
          <rPr>
            <b/>
            <sz val="9"/>
            <color indexed="81"/>
            <rFont val="游ゴシック"/>
            <family val="3"/>
            <charset val="128"/>
          </rPr>
          <t>原則、有効数字３桁以上で入力してください。</t>
        </r>
      </text>
    </comment>
    <comment ref="P279" authorId="1" shapeId="0">
      <text>
        <r>
          <rPr>
            <b/>
            <sz val="9"/>
            <color indexed="81"/>
            <rFont val="游ゴシック"/>
            <family val="3"/>
            <charset val="128"/>
          </rPr>
          <t>輸入一般炭の発熱量を入力しています。国産一般炭は、24.2になります。</t>
        </r>
      </text>
    </comment>
    <comment ref="S279" authorId="1" shapeId="0">
      <text>
        <r>
          <rPr>
            <b/>
            <sz val="9"/>
            <color indexed="81"/>
            <rFont val="游ゴシック"/>
            <family val="3"/>
            <charset val="128"/>
          </rPr>
          <t>輸入一般炭の排出係数を入力しています。国産一般炭は、0.0242になります。</t>
        </r>
      </text>
    </comment>
    <comment ref="F280" authorId="0" shapeId="0">
      <text>
        <r>
          <rPr>
            <b/>
            <sz val="9"/>
            <color indexed="81"/>
            <rFont val="游ゴシック"/>
            <family val="3"/>
            <charset val="128"/>
          </rPr>
          <t>原則、有効数字３桁以上で入力してください。</t>
        </r>
      </text>
    </comment>
    <comment ref="I280" authorId="0" shapeId="0">
      <text>
        <r>
          <rPr>
            <b/>
            <sz val="9"/>
            <color indexed="81"/>
            <rFont val="游ゴシック"/>
            <family val="3"/>
            <charset val="128"/>
          </rPr>
          <t>原則、有効数字３桁以上で入力してください。</t>
        </r>
      </text>
    </comment>
    <comment ref="F281" authorId="0" shapeId="0">
      <text>
        <r>
          <rPr>
            <b/>
            <sz val="9"/>
            <color indexed="81"/>
            <rFont val="游ゴシック"/>
            <family val="3"/>
            <charset val="128"/>
          </rPr>
          <t>原則、有効数字３桁以上で入力してください。</t>
        </r>
      </text>
    </comment>
    <comment ref="I281" authorId="0" shapeId="0">
      <text>
        <r>
          <rPr>
            <b/>
            <sz val="9"/>
            <color indexed="81"/>
            <rFont val="游ゴシック"/>
            <family val="3"/>
            <charset val="128"/>
          </rPr>
          <t>原則、有効数字３桁以上で入力してください。</t>
        </r>
      </text>
    </comment>
    <comment ref="F282" authorId="0" shapeId="0">
      <text>
        <r>
          <rPr>
            <b/>
            <sz val="9"/>
            <color indexed="81"/>
            <rFont val="游ゴシック"/>
            <family val="3"/>
            <charset val="128"/>
          </rPr>
          <t>原則、有効数字３桁以上で入力してください。</t>
        </r>
      </text>
    </comment>
    <comment ref="I282" authorId="0" shapeId="0">
      <text>
        <r>
          <rPr>
            <b/>
            <sz val="9"/>
            <color indexed="81"/>
            <rFont val="游ゴシック"/>
            <family val="3"/>
            <charset val="128"/>
          </rPr>
          <t>原則、有効数字３桁以上で入力してください。</t>
        </r>
      </text>
    </comment>
    <comment ref="F283" authorId="0" shapeId="0">
      <text>
        <r>
          <rPr>
            <b/>
            <sz val="9"/>
            <color indexed="81"/>
            <rFont val="游ゴシック"/>
            <family val="3"/>
            <charset val="128"/>
          </rPr>
          <t>原則、有効数字３桁以上で入力してください。</t>
        </r>
      </text>
    </comment>
    <comment ref="I283" authorId="0" shapeId="0">
      <text>
        <r>
          <rPr>
            <b/>
            <sz val="9"/>
            <color indexed="81"/>
            <rFont val="游ゴシック"/>
            <family val="3"/>
            <charset val="128"/>
          </rPr>
          <t>原則、有効数字３桁以上で入力してください。</t>
        </r>
      </text>
    </comment>
    <comment ref="F284" authorId="0" shapeId="0">
      <text>
        <r>
          <rPr>
            <b/>
            <sz val="9"/>
            <color indexed="81"/>
            <rFont val="游ゴシック"/>
            <family val="3"/>
            <charset val="128"/>
          </rPr>
          <t>原則、有効数字３桁以上で入力してください。</t>
        </r>
      </text>
    </comment>
    <comment ref="I284" authorId="0" shapeId="0">
      <text>
        <r>
          <rPr>
            <b/>
            <sz val="9"/>
            <color indexed="81"/>
            <rFont val="游ゴシック"/>
            <family val="3"/>
            <charset val="128"/>
          </rPr>
          <t>原則、有効数字３桁以上で入力してください。</t>
        </r>
      </text>
    </comment>
    <comment ref="F285" authorId="0" shapeId="0">
      <text>
        <r>
          <rPr>
            <b/>
            <sz val="9"/>
            <color indexed="81"/>
            <rFont val="游ゴシック"/>
            <family val="3"/>
            <charset val="128"/>
          </rPr>
          <t>原則、有効数字３桁以上で入力してください。</t>
        </r>
      </text>
    </comment>
    <comment ref="I285" authorId="0" shapeId="0">
      <text>
        <r>
          <rPr>
            <b/>
            <sz val="9"/>
            <color indexed="81"/>
            <rFont val="游ゴシック"/>
            <family val="3"/>
            <charset val="128"/>
          </rPr>
          <t>原則、有効数字３桁以上で入力してください。</t>
        </r>
      </text>
    </comment>
    <comment ref="F286" authorId="0" shapeId="0">
      <text>
        <r>
          <rPr>
            <b/>
            <sz val="10"/>
            <color indexed="81"/>
            <rFont val="游ゴシック"/>
            <family val="3"/>
            <charset val="128"/>
          </rPr>
          <t>原則、有効数字３桁以上で入力してください。</t>
        </r>
      </text>
    </comment>
    <comment ref="I286" authorId="0" shapeId="0">
      <text>
        <r>
          <rPr>
            <b/>
            <sz val="10"/>
            <color indexed="81"/>
            <rFont val="游ゴシック"/>
            <family val="3"/>
            <charset val="128"/>
          </rPr>
          <t>原則、有効数字３桁以上で入力してください。</t>
        </r>
      </text>
    </comment>
    <comment ref="F287" authorId="0" shapeId="0">
      <text>
        <r>
          <rPr>
            <b/>
            <sz val="10"/>
            <color indexed="81"/>
            <rFont val="游ゴシック"/>
            <family val="3"/>
            <charset val="128"/>
          </rPr>
          <t>原則、有効数字３桁以上で入力してください。</t>
        </r>
      </text>
    </comment>
    <comment ref="I287" authorId="0" shapeId="0">
      <text>
        <r>
          <rPr>
            <b/>
            <sz val="10"/>
            <color indexed="81"/>
            <rFont val="游ゴシック"/>
            <family val="3"/>
            <charset val="128"/>
          </rPr>
          <t>原則、有効数字３桁以上で入力してください。</t>
        </r>
      </text>
    </comment>
    <comment ref="F288" authorId="0" shapeId="0">
      <text>
        <r>
          <rPr>
            <b/>
            <sz val="10"/>
            <color indexed="81"/>
            <rFont val="游ゴシック"/>
            <family val="3"/>
            <charset val="128"/>
          </rPr>
          <t>原則、有効数字３桁以上で入力してください。</t>
        </r>
      </text>
    </comment>
    <comment ref="I288" authorId="0" shapeId="0">
      <text>
        <r>
          <rPr>
            <b/>
            <sz val="10"/>
            <color indexed="81"/>
            <rFont val="游ゴシック"/>
            <family val="3"/>
            <charset val="128"/>
          </rPr>
          <t>原則、有効数字３桁以上で入力してください。</t>
        </r>
      </text>
    </comment>
    <comment ref="F289" authorId="0" shapeId="0">
      <text>
        <r>
          <rPr>
            <b/>
            <sz val="10"/>
            <color indexed="81"/>
            <rFont val="游ゴシック"/>
            <family val="3"/>
            <charset val="128"/>
          </rPr>
          <t>原則、有効数字３桁以上で入力してください。</t>
        </r>
      </text>
    </comment>
    <comment ref="I289" authorId="0" shapeId="0">
      <text>
        <r>
          <rPr>
            <b/>
            <sz val="10"/>
            <color indexed="81"/>
            <rFont val="游ゴシック"/>
            <family val="3"/>
            <charset val="128"/>
          </rPr>
          <t>原則、有効数字３桁以上で入力してください。</t>
        </r>
      </text>
    </comment>
    <comment ref="F290" authorId="0" shapeId="0">
      <text>
        <r>
          <rPr>
            <b/>
            <sz val="10"/>
            <color indexed="81"/>
            <rFont val="游ゴシック"/>
            <family val="3"/>
            <charset val="128"/>
          </rPr>
          <t>原則、有効数字３桁以上で入力してください。</t>
        </r>
      </text>
    </comment>
    <comment ref="I290" authorId="0" shapeId="0">
      <text>
        <r>
          <rPr>
            <b/>
            <sz val="10"/>
            <color indexed="81"/>
            <rFont val="游ゴシック"/>
            <family val="3"/>
            <charset val="128"/>
          </rPr>
          <t>原則、有効数字３桁以上で入力してください。</t>
        </r>
      </text>
    </comment>
    <comment ref="U294" authorId="2" shapeId="0">
      <text>
        <r>
          <rPr>
            <b/>
            <sz val="9"/>
            <color indexed="81"/>
            <rFont val="游ゴシック"/>
            <family val="3"/>
            <charset val="128"/>
          </rPr>
          <t>ガス事業者名を入力してください。</t>
        </r>
      </text>
    </comment>
    <comment ref="F295" authorId="0" shapeId="0">
      <text>
        <r>
          <rPr>
            <b/>
            <sz val="10"/>
            <color indexed="81"/>
            <rFont val="游ゴシック"/>
            <family val="3"/>
            <charset val="128"/>
          </rPr>
          <t>右側太枠内に、排出係数を入力してください。数値は、原則、有効数字３桁以上で入力してください。</t>
        </r>
      </text>
    </comment>
    <comment ref="I295" authorId="0" shapeId="0">
      <text>
        <r>
          <rPr>
            <b/>
            <sz val="10"/>
            <color indexed="81"/>
            <rFont val="游ゴシック"/>
            <family val="3"/>
            <charset val="128"/>
          </rPr>
          <t>原則、有効数字３桁以上で入力してください。</t>
        </r>
      </text>
    </comment>
    <comment ref="S295" authorId="1" shapeId="0">
      <text>
        <r>
          <rPr>
            <b/>
            <sz val="9"/>
            <color indexed="81"/>
            <rFont val="游ゴシック"/>
            <family val="3"/>
            <charset val="128"/>
          </rPr>
          <t>ガス事業者が公表する基礎排出係数を入力してください。</t>
        </r>
      </text>
    </comment>
    <comment ref="F300" authorId="0" shapeId="0">
      <text>
        <r>
          <rPr>
            <b/>
            <sz val="10"/>
            <color indexed="81"/>
            <rFont val="游ゴシック"/>
            <family val="3"/>
            <charset val="128"/>
          </rPr>
          <t>原則、有効数字３桁以上で入力してください。</t>
        </r>
      </text>
    </comment>
    <comment ref="I300" authorId="0" shapeId="0">
      <text>
        <r>
          <rPr>
            <b/>
            <sz val="10"/>
            <color indexed="81"/>
            <rFont val="游ゴシック"/>
            <family val="3"/>
            <charset val="128"/>
          </rPr>
          <t>原則、有効数字３桁以上で入力してください。</t>
        </r>
      </text>
    </comment>
    <comment ref="F301" authorId="0" shapeId="0">
      <text>
        <r>
          <rPr>
            <b/>
            <sz val="10"/>
            <color indexed="81"/>
            <rFont val="游ゴシック"/>
            <family val="3"/>
            <charset val="128"/>
          </rPr>
          <t>右側太枠内に、排出係数を入力してください。数値は、原則、有効数字３桁以上で入力してください。</t>
        </r>
      </text>
    </comment>
    <comment ref="I301" authorId="0" shapeId="0">
      <text>
        <r>
          <rPr>
            <b/>
            <sz val="10"/>
            <color indexed="81"/>
            <rFont val="游ゴシック"/>
            <family val="3"/>
            <charset val="128"/>
          </rPr>
          <t>原則、有効数字３桁以上で入力してください。</t>
        </r>
      </text>
    </comment>
    <comment ref="S301" authorId="1" shapeId="0">
      <text>
        <r>
          <rPr>
            <b/>
            <sz val="9"/>
            <color indexed="81"/>
            <rFont val="游ゴシック"/>
            <family val="3"/>
            <charset val="128"/>
          </rPr>
          <t>基礎排出係数を入力して下さい。</t>
        </r>
      </text>
    </comment>
    <comment ref="F302" authorId="0" shapeId="0">
      <text>
        <r>
          <rPr>
            <b/>
            <sz val="10"/>
            <color indexed="81"/>
            <rFont val="游ゴシック"/>
            <family val="3"/>
            <charset val="128"/>
          </rPr>
          <t>右側太枠内に、排出係数を入力してください。数値は、原則、有効数字３桁以上で入力してください。</t>
        </r>
      </text>
    </comment>
    <comment ref="I302" authorId="0" shapeId="0">
      <text>
        <r>
          <rPr>
            <b/>
            <sz val="10"/>
            <color indexed="81"/>
            <rFont val="游ゴシック"/>
            <family val="3"/>
            <charset val="128"/>
          </rPr>
          <t>原則、有効数字３桁以上で入力してください。</t>
        </r>
      </text>
    </comment>
    <comment ref="S302" authorId="1" shapeId="0">
      <text>
        <r>
          <rPr>
            <b/>
            <sz val="9"/>
            <color indexed="81"/>
            <rFont val="游ゴシック"/>
            <family val="3"/>
            <charset val="128"/>
          </rPr>
          <t>基礎排出係数を入力して下さい。</t>
        </r>
      </text>
    </comment>
    <comment ref="F303" authorId="0" shapeId="0">
      <text>
        <r>
          <rPr>
            <b/>
            <sz val="10"/>
            <color indexed="81"/>
            <rFont val="游ゴシック"/>
            <family val="3"/>
            <charset val="128"/>
          </rPr>
          <t>右側太枠内に、排出係数を入力してください。数値は、原則、有効数字３桁以上で入力してください。</t>
        </r>
      </text>
    </comment>
    <comment ref="I303" authorId="0" shapeId="0">
      <text>
        <r>
          <rPr>
            <b/>
            <sz val="10"/>
            <color indexed="81"/>
            <rFont val="游ゴシック"/>
            <family val="3"/>
            <charset val="128"/>
          </rPr>
          <t>原則、有効数字３桁以上で入力してください。</t>
        </r>
      </text>
    </comment>
    <comment ref="S303" authorId="1" shapeId="0">
      <text>
        <r>
          <rPr>
            <b/>
            <sz val="9"/>
            <color indexed="81"/>
            <rFont val="游ゴシック"/>
            <family val="3"/>
            <charset val="128"/>
          </rPr>
          <t>基礎排出係数を入力して下さい。</t>
        </r>
      </text>
    </comment>
    <comment ref="O305" authorId="2" shapeId="0">
      <text>
        <r>
          <rPr>
            <b/>
            <sz val="11"/>
            <color indexed="10"/>
            <rFont val="メイリオ"/>
            <family val="3"/>
            <charset val="128"/>
          </rPr>
          <t>電気事業者名、排出係数、買電量をこの表の太枠内に上から順に入力してください！</t>
        </r>
      </text>
    </comment>
    <comment ref="P307" authorId="2" shapeId="0">
      <text>
        <r>
          <rPr>
            <b/>
            <sz val="8"/>
            <color indexed="81"/>
            <rFont val="游ゴシック"/>
            <family val="3"/>
            <charset val="128"/>
          </rPr>
          <t>電力事業者名を入力してください。詳しくは①基本情報の３を確認してください。</t>
        </r>
      </text>
    </comment>
    <comment ref="R307" authorId="2" shapeId="0">
      <text>
        <r>
          <rPr>
            <b/>
            <sz val="9"/>
            <color indexed="81"/>
            <rFont val="游ゴシック"/>
            <family val="3"/>
            <charset val="128"/>
          </rPr>
          <t>基礎排出係数を入力してください。詳しくは①基本情報の３を確認してください。</t>
        </r>
      </text>
    </comment>
    <comment ref="T307" authorId="2" shapeId="0">
      <text>
        <r>
          <rPr>
            <b/>
            <sz val="9"/>
            <color indexed="81"/>
            <rFont val="游ゴシック"/>
            <family val="3"/>
            <charset val="128"/>
          </rPr>
          <t>原則、有効数字３桁以上で記入してください。</t>
        </r>
      </text>
    </comment>
    <comment ref="U307" authorId="2" shapeId="0">
      <text>
        <r>
          <rPr>
            <b/>
            <sz val="9"/>
            <color indexed="81"/>
            <rFont val="游ゴシック"/>
            <family val="3"/>
            <charset val="128"/>
          </rPr>
          <t>原則、有効数字３桁以上で記入してください。</t>
        </r>
      </text>
    </comment>
    <comment ref="F308" authorId="2" shapeId="0">
      <text>
        <r>
          <rPr>
            <b/>
            <sz val="10"/>
            <color indexed="81"/>
            <rFont val="游ゴシック"/>
            <family val="3"/>
            <charset val="128"/>
          </rPr>
          <t>右側太枠内に電力事業者名、排出係数、買電量を入力してください。</t>
        </r>
      </text>
    </comment>
    <comment ref="P308" authorId="2" shapeId="0">
      <text>
        <r>
          <rPr>
            <b/>
            <sz val="8"/>
            <color indexed="81"/>
            <rFont val="游ゴシック"/>
            <family val="3"/>
            <charset val="128"/>
          </rPr>
          <t>電力事業者名を入力してください。詳しくは①基本情報の３を確認してください。</t>
        </r>
      </text>
    </comment>
    <comment ref="R308" authorId="2" shapeId="0">
      <text>
        <r>
          <rPr>
            <b/>
            <sz val="9"/>
            <color indexed="81"/>
            <rFont val="游ゴシック"/>
            <family val="3"/>
            <charset val="128"/>
          </rPr>
          <t>基礎排出係数を入力してください。詳しくは①基本情報の３を確認してください。</t>
        </r>
      </text>
    </comment>
    <comment ref="T308" authorId="2" shapeId="0">
      <text>
        <r>
          <rPr>
            <b/>
            <sz val="9"/>
            <color indexed="81"/>
            <rFont val="游ゴシック"/>
            <family val="3"/>
            <charset val="128"/>
          </rPr>
          <t>原則、有効数字３桁以上で記入してください。</t>
        </r>
      </text>
    </comment>
    <comment ref="U308" authorId="2" shapeId="0">
      <text>
        <r>
          <rPr>
            <b/>
            <sz val="9"/>
            <color indexed="81"/>
            <rFont val="游ゴシック"/>
            <family val="3"/>
            <charset val="128"/>
          </rPr>
          <t>原則、有効数字３桁以上で記入してください。</t>
        </r>
      </text>
    </comment>
    <comment ref="P309" authorId="2" shapeId="0">
      <text>
        <r>
          <rPr>
            <b/>
            <sz val="8"/>
            <color indexed="81"/>
            <rFont val="游ゴシック"/>
            <family val="3"/>
            <charset val="128"/>
          </rPr>
          <t>電力事業者名を入力してください。詳しくは①基本情報の３を確認してください。</t>
        </r>
      </text>
    </comment>
    <comment ref="R309" authorId="2" shapeId="0">
      <text>
        <r>
          <rPr>
            <b/>
            <sz val="9"/>
            <color indexed="81"/>
            <rFont val="游ゴシック"/>
            <family val="3"/>
            <charset val="128"/>
          </rPr>
          <t>基礎排出係数を入力してください。詳しくは①基本情報の３を確認してください。</t>
        </r>
      </text>
    </comment>
    <comment ref="T309" authorId="2" shapeId="0">
      <text>
        <r>
          <rPr>
            <b/>
            <sz val="9"/>
            <color indexed="81"/>
            <rFont val="游ゴシック"/>
            <family val="3"/>
            <charset val="128"/>
          </rPr>
          <t>原則、有効数字３桁以上で記入してください。</t>
        </r>
      </text>
    </comment>
    <comment ref="U309" authorId="2" shapeId="0">
      <text>
        <r>
          <rPr>
            <b/>
            <sz val="9"/>
            <color indexed="81"/>
            <rFont val="游ゴシック"/>
            <family val="3"/>
            <charset val="128"/>
          </rPr>
          <t>原則、有効数字３桁以上で記入してください。</t>
        </r>
      </text>
    </comment>
    <comment ref="F310" authorId="2" shapeId="0">
      <text>
        <r>
          <rPr>
            <b/>
            <sz val="10"/>
            <color indexed="81"/>
            <rFont val="游ゴシック"/>
            <family val="3"/>
            <charset val="128"/>
          </rPr>
          <t>右側太枠内に電力事業者名、排出係数、買電量を入力してください。</t>
        </r>
      </text>
    </comment>
    <comment ref="P310" authorId="2" shapeId="0">
      <text>
        <r>
          <rPr>
            <b/>
            <sz val="8"/>
            <color indexed="81"/>
            <rFont val="游ゴシック"/>
            <family val="3"/>
            <charset val="128"/>
          </rPr>
          <t>電力事業者名を入力してください。詳しくは①基本情報の３を確認してください。</t>
        </r>
      </text>
    </comment>
    <comment ref="R310" authorId="2" shapeId="0">
      <text>
        <r>
          <rPr>
            <b/>
            <sz val="9"/>
            <color indexed="81"/>
            <rFont val="游ゴシック"/>
            <family val="3"/>
            <charset val="128"/>
          </rPr>
          <t>基礎排出係数を入力してください。詳しくは①基本情報の３を確認してください。</t>
        </r>
      </text>
    </comment>
    <comment ref="T310" authorId="2" shapeId="0">
      <text>
        <r>
          <rPr>
            <b/>
            <sz val="9"/>
            <color indexed="81"/>
            <rFont val="游ゴシック"/>
            <family val="3"/>
            <charset val="128"/>
          </rPr>
          <t>原則、有効数字３桁以上で記入してください。</t>
        </r>
      </text>
    </comment>
    <comment ref="U310" authorId="2" shapeId="0">
      <text>
        <r>
          <rPr>
            <b/>
            <sz val="9"/>
            <color indexed="81"/>
            <rFont val="游ゴシック"/>
            <family val="3"/>
            <charset val="128"/>
          </rPr>
          <t>原則、有効数字３桁以上で記入してください。</t>
        </r>
      </text>
    </comment>
    <comment ref="F312" authorId="0" shapeId="0">
      <text>
        <r>
          <rPr>
            <b/>
            <sz val="11"/>
            <color indexed="81"/>
            <rFont val="游ゴシック"/>
            <family val="3"/>
            <charset val="128"/>
          </rPr>
          <t>原則、排出係数の有効桁数以上の有効桁数で入力してください。また、排出係数を入力してください（右側）。</t>
        </r>
      </text>
    </comment>
    <comment ref="S312" authorId="0" shapeId="0">
      <text>
        <r>
          <rPr>
            <b/>
            <sz val="9"/>
            <color indexed="81"/>
            <rFont val="游ゴシック"/>
            <family val="3"/>
            <charset val="128"/>
          </rPr>
          <t>上記以外の買電がある場合は、その排出係数を入力してください。</t>
        </r>
      </text>
    </comment>
    <comment ref="F313" authorId="0" shapeId="0">
      <text>
        <r>
          <rPr>
            <b/>
            <sz val="11"/>
            <color indexed="81"/>
            <rFont val="游ゴシック"/>
            <family val="3"/>
            <charset val="128"/>
          </rPr>
          <t>原則、排出係数の有効桁数以上の有効桁数で入力してください。</t>
        </r>
      </text>
    </comment>
    <comment ref="I313" authorId="0" shapeId="0">
      <text>
        <r>
          <rPr>
            <b/>
            <sz val="11"/>
            <color indexed="81"/>
            <rFont val="游ゴシック"/>
            <family val="3"/>
            <charset val="128"/>
          </rPr>
          <t>原則、排出係数の有効桁数以上の有効桁数で入力してください。また、排出係数を入力してください。</t>
        </r>
      </text>
    </comment>
    <comment ref="S313" authorId="0" shapeId="0">
      <text>
        <r>
          <rPr>
            <b/>
            <sz val="9"/>
            <color indexed="81"/>
            <rFont val="游ゴシック"/>
            <family val="3"/>
            <charset val="128"/>
          </rPr>
          <t>自家発電の電気で販売した量がある場合は、その排出係数を入力してください。</t>
        </r>
      </text>
    </comment>
    <comment ref="B318" authorId="0" shapeId="0">
      <text>
        <r>
          <rPr>
            <b/>
            <sz val="9"/>
            <color indexed="81"/>
            <rFont val="游ゴシック"/>
            <family val="3"/>
            <charset val="128"/>
          </rPr>
          <t>計算に用いた単位発熱量・排出係数を右表から変更した場合など、何の数値を用いたかを記載してください。</t>
        </r>
      </text>
    </comment>
    <comment ref="F328" authorId="0" shapeId="0">
      <text>
        <r>
          <rPr>
            <b/>
            <sz val="9"/>
            <color indexed="81"/>
            <rFont val="游ゴシック"/>
            <family val="3"/>
            <charset val="128"/>
          </rPr>
          <t>原則、有効数字３桁以上で入力してください。</t>
        </r>
      </text>
    </comment>
    <comment ref="I328" authorId="0" shapeId="0">
      <text>
        <r>
          <rPr>
            <b/>
            <sz val="9"/>
            <color indexed="81"/>
            <rFont val="游ゴシック"/>
            <family val="3"/>
            <charset val="128"/>
          </rPr>
          <t>原則、有効数字３桁以上で入力してください。</t>
        </r>
      </text>
    </comment>
    <comment ref="F329" authorId="0" shapeId="0">
      <text>
        <r>
          <rPr>
            <b/>
            <sz val="9"/>
            <color indexed="81"/>
            <rFont val="游ゴシック"/>
            <family val="3"/>
            <charset val="128"/>
          </rPr>
          <t>原則、有効数字３桁以上で入力してください。</t>
        </r>
      </text>
    </comment>
    <comment ref="I329" authorId="0" shapeId="0">
      <text>
        <r>
          <rPr>
            <b/>
            <sz val="9"/>
            <color indexed="81"/>
            <rFont val="游ゴシック"/>
            <family val="3"/>
            <charset val="128"/>
          </rPr>
          <t>原則、有効数字３桁以上で入力してください。</t>
        </r>
      </text>
    </comment>
    <comment ref="F330" authorId="0" shapeId="0">
      <text>
        <r>
          <rPr>
            <b/>
            <sz val="9"/>
            <color indexed="81"/>
            <rFont val="游ゴシック"/>
            <family val="3"/>
            <charset val="128"/>
          </rPr>
          <t>原則、有効数字３桁以上で入力してください。</t>
        </r>
      </text>
    </comment>
    <comment ref="I330" authorId="0" shapeId="0">
      <text>
        <r>
          <rPr>
            <b/>
            <sz val="9"/>
            <color indexed="81"/>
            <rFont val="游ゴシック"/>
            <family val="3"/>
            <charset val="128"/>
          </rPr>
          <t>原則、有効数字３桁以上で入力してください。</t>
        </r>
      </text>
    </comment>
    <comment ref="F331" authorId="0" shapeId="0">
      <text>
        <r>
          <rPr>
            <b/>
            <sz val="9"/>
            <color indexed="81"/>
            <rFont val="游ゴシック"/>
            <family val="3"/>
            <charset val="128"/>
          </rPr>
          <t>原則、有効数字３桁以上で入力してください。</t>
        </r>
      </text>
    </comment>
    <comment ref="I331" authorId="0" shapeId="0">
      <text>
        <r>
          <rPr>
            <b/>
            <sz val="9"/>
            <color indexed="81"/>
            <rFont val="游ゴシック"/>
            <family val="3"/>
            <charset val="128"/>
          </rPr>
          <t>原則、有効数字３桁以上で入力してください。</t>
        </r>
      </text>
    </comment>
    <comment ref="F332" authorId="0" shapeId="0">
      <text>
        <r>
          <rPr>
            <b/>
            <sz val="9"/>
            <color indexed="81"/>
            <rFont val="游ゴシック"/>
            <family val="3"/>
            <charset val="128"/>
          </rPr>
          <t>原則、有効数字３桁以上で入力してください。</t>
        </r>
      </text>
    </comment>
    <comment ref="I332" authorId="0" shapeId="0">
      <text>
        <r>
          <rPr>
            <b/>
            <sz val="9"/>
            <color indexed="81"/>
            <rFont val="游ゴシック"/>
            <family val="3"/>
            <charset val="128"/>
          </rPr>
          <t>原則、有効数字３桁以上で入力してください。</t>
        </r>
      </text>
    </comment>
    <comment ref="F333" authorId="0" shapeId="0">
      <text>
        <r>
          <rPr>
            <b/>
            <sz val="9"/>
            <color indexed="81"/>
            <rFont val="游ゴシック"/>
            <family val="3"/>
            <charset val="128"/>
          </rPr>
          <t>原則、有効数字３桁以上で入力してください。</t>
        </r>
      </text>
    </comment>
    <comment ref="I333" authorId="0" shapeId="0">
      <text>
        <r>
          <rPr>
            <b/>
            <sz val="9"/>
            <color indexed="81"/>
            <rFont val="游ゴシック"/>
            <family val="3"/>
            <charset val="128"/>
          </rPr>
          <t>原則、有効数字３桁以上で入力してください。</t>
        </r>
      </text>
    </comment>
    <comment ref="F334" authorId="0" shapeId="0">
      <text>
        <r>
          <rPr>
            <b/>
            <sz val="9"/>
            <color indexed="81"/>
            <rFont val="游ゴシック"/>
            <family val="3"/>
            <charset val="128"/>
          </rPr>
          <t>原則、有効数字３桁以上で入力してください。</t>
        </r>
      </text>
    </comment>
    <comment ref="I334" authorId="0" shapeId="0">
      <text>
        <r>
          <rPr>
            <b/>
            <sz val="9"/>
            <color indexed="81"/>
            <rFont val="游ゴシック"/>
            <family val="3"/>
            <charset val="128"/>
          </rPr>
          <t>原則、有効数字３桁以上で入力してください。</t>
        </r>
      </text>
    </comment>
    <comment ref="F335" authorId="0" shapeId="0">
      <text>
        <r>
          <rPr>
            <b/>
            <sz val="9"/>
            <color indexed="81"/>
            <rFont val="游ゴシック"/>
            <family val="3"/>
            <charset val="128"/>
          </rPr>
          <t>原則、有効数字３桁以上で入力してください。</t>
        </r>
      </text>
    </comment>
    <comment ref="I335" authorId="0" shapeId="0">
      <text>
        <r>
          <rPr>
            <b/>
            <sz val="9"/>
            <color indexed="81"/>
            <rFont val="游ゴシック"/>
            <family val="3"/>
            <charset val="128"/>
          </rPr>
          <t>原則、有効数字３桁以上で入力してください。</t>
        </r>
      </text>
    </comment>
    <comment ref="F336" authorId="0" shapeId="0">
      <text>
        <r>
          <rPr>
            <b/>
            <sz val="9"/>
            <color indexed="81"/>
            <rFont val="游ゴシック"/>
            <family val="3"/>
            <charset val="128"/>
          </rPr>
          <t>原則、有効数字３桁以上で入力してください。</t>
        </r>
      </text>
    </comment>
    <comment ref="I336" authorId="0" shapeId="0">
      <text>
        <r>
          <rPr>
            <b/>
            <sz val="9"/>
            <color indexed="81"/>
            <rFont val="游ゴシック"/>
            <family val="3"/>
            <charset val="128"/>
          </rPr>
          <t>原則、有効数字３桁以上で入力してください。</t>
        </r>
      </text>
    </comment>
    <comment ref="F337" authorId="0" shapeId="0">
      <text>
        <r>
          <rPr>
            <b/>
            <sz val="9"/>
            <color indexed="81"/>
            <rFont val="游ゴシック"/>
            <family val="3"/>
            <charset val="128"/>
          </rPr>
          <t>原則、有効数字３桁以上で入力してください。</t>
        </r>
      </text>
    </comment>
    <comment ref="I337" authorId="0" shapeId="0">
      <text>
        <r>
          <rPr>
            <b/>
            <sz val="9"/>
            <color indexed="81"/>
            <rFont val="游ゴシック"/>
            <family val="3"/>
            <charset val="128"/>
          </rPr>
          <t>原則、有効数字３桁以上で入力してください。</t>
        </r>
      </text>
    </comment>
    <comment ref="F338" authorId="0" shapeId="0">
      <text>
        <r>
          <rPr>
            <b/>
            <sz val="9"/>
            <color indexed="81"/>
            <rFont val="游ゴシック"/>
            <family val="3"/>
            <charset val="128"/>
          </rPr>
          <t>原則、有効数字３桁以上で入力してください。</t>
        </r>
      </text>
    </comment>
    <comment ref="I338" authorId="0" shapeId="0">
      <text>
        <r>
          <rPr>
            <b/>
            <sz val="9"/>
            <color indexed="81"/>
            <rFont val="游ゴシック"/>
            <family val="3"/>
            <charset val="128"/>
          </rPr>
          <t>原則、有効数字３桁以上で入力してください。</t>
        </r>
      </text>
    </comment>
    <comment ref="F339" authorId="0" shapeId="0">
      <text>
        <r>
          <rPr>
            <b/>
            <sz val="9"/>
            <color indexed="81"/>
            <rFont val="游ゴシック"/>
            <family val="3"/>
            <charset val="128"/>
          </rPr>
          <t>原則、有効数字３桁以上で入力してください。</t>
        </r>
      </text>
    </comment>
    <comment ref="I339" authorId="0" shapeId="0">
      <text>
        <r>
          <rPr>
            <b/>
            <sz val="9"/>
            <color indexed="81"/>
            <rFont val="游ゴシック"/>
            <family val="3"/>
            <charset val="128"/>
          </rPr>
          <t>原則、有効数字３桁以上で入力してください。</t>
        </r>
      </text>
    </comment>
    <comment ref="F340" authorId="0" shapeId="0">
      <text>
        <r>
          <rPr>
            <b/>
            <sz val="9"/>
            <color indexed="81"/>
            <rFont val="游ゴシック"/>
            <family val="3"/>
            <charset val="128"/>
          </rPr>
          <t>原則、有効数字３桁以上で入力してください。</t>
        </r>
      </text>
    </comment>
    <comment ref="I340" authorId="0" shapeId="0">
      <text>
        <r>
          <rPr>
            <b/>
            <sz val="9"/>
            <color indexed="81"/>
            <rFont val="游ゴシック"/>
            <family val="3"/>
            <charset val="128"/>
          </rPr>
          <t>原則、有効数字３桁以上で入力してください。</t>
        </r>
      </text>
    </comment>
    <comment ref="F341" authorId="0" shapeId="0">
      <text>
        <r>
          <rPr>
            <b/>
            <sz val="9"/>
            <color indexed="81"/>
            <rFont val="游ゴシック"/>
            <family val="3"/>
            <charset val="128"/>
          </rPr>
          <t>原則、有効数字３桁以上で入力してください。</t>
        </r>
      </text>
    </comment>
    <comment ref="I341" authorId="0" shapeId="0">
      <text>
        <r>
          <rPr>
            <b/>
            <sz val="9"/>
            <color indexed="81"/>
            <rFont val="游ゴシック"/>
            <family val="3"/>
            <charset val="128"/>
          </rPr>
          <t>原則、有効数字３桁以上で入力してください。</t>
        </r>
      </text>
    </comment>
    <comment ref="C342" authorId="1" shapeId="0">
      <text>
        <r>
          <rPr>
            <b/>
            <sz val="9"/>
            <color indexed="81"/>
            <rFont val="游ゴシック"/>
            <family val="3"/>
            <charset val="128"/>
          </rPr>
          <t>名称変更できます。その際、右側太枠内の発熱量と排出係数が一致するように、入力し直してください。当初は、輸入原料炭の発熱量と排出係数が入っています。輸入、コークス用、吹込用の複数に該当する場合は、「その他の燃料」の欄も活用してください。</t>
        </r>
      </text>
    </comment>
    <comment ref="F342" authorId="0" shapeId="0">
      <text>
        <r>
          <rPr>
            <b/>
            <sz val="9"/>
            <color indexed="81"/>
            <rFont val="游ゴシック"/>
            <family val="3"/>
            <charset val="128"/>
          </rPr>
          <t>原則、有効数字３桁以上で入力してください。</t>
        </r>
      </text>
    </comment>
    <comment ref="I342" authorId="0" shapeId="0">
      <text>
        <r>
          <rPr>
            <b/>
            <sz val="9"/>
            <color indexed="81"/>
            <rFont val="游ゴシック"/>
            <family val="3"/>
            <charset val="128"/>
          </rPr>
          <t>原則、有効数字３桁以上で入力してください。</t>
        </r>
      </text>
    </comment>
    <comment ref="P342" authorId="1" shapeId="0">
      <text>
        <r>
          <rPr>
            <b/>
            <sz val="9"/>
            <color indexed="81"/>
            <rFont val="游ゴシック"/>
            <family val="3"/>
            <charset val="128"/>
          </rPr>
          <t>輸入原料炭の発熱量を入力しています。
コークス原料炭は28.9、吹込用原料炭は28.3になります。</t>
        </r>
      </text>
    </comment>
    <comment ref="S342" authorId="1" shapeId="0">
      <text>
        <r>
          <rPr>
            <b/>
            <sz val="9"/>
            <color indexed="81"/>
            <rFont val="游ゴシック"/>
            <family val="3"/>
            <charset val="128"/>
          </rPr>
          <t>輸入原料炭の排出係数を入力しています。コークス用原料炭は0.0245、吹込用原料炭は0.0251になります。</t>
        </r>
      </text>
    </comment>
    <comment ref="C343" authorId="1" shapeId="0">
      <text>
        <r>
          <rPr>
            <b/>
            <sz val="9"/>
            <color indexed="81"/>
            <rFont val="游ゴシック"/>
            <family val="3"/>
            <charset val="128"/>
          </rPr>
          <t>名称変更できます。その際、右側太枠内の発熱量と排出係数が一致するように、入力し直してください。当初は、輸入一般炭の発熱量と排出係数が入っています。輸入、国産の複数に該当する場合は、「その他の燃料」の欄も活用してください。</t>
        </r>
      </text>
    </comment>
    <comment ref="F343" authorId="0" shapeId="0">
      <text>
        <r>
          <rPr>
            <b/>
            <sz val="9"/>
            <color indexed="81"/>
            <rFont val="游ゴシック"/>
            <family val="3"/>
            <charset val="128"/>
          </rPr>
          <t>原則、有効数字３桁以上で入力してください。</t>
        </r>
      </text>
    </comment>
    <comment ref="I343" authorId="0" shapeId="0">
      <text>
        <r>
          <rPr>
            <b/>
            <sz val="9"/>
            <color indexed="81"/>
            <rFont val="游ゴシック"/>
            <family val="3"/>
            <charset val="128"/>
          </rPr>
          <t>原則、有効数字３桁以上で入力してください。</t>
        </r>
      </text>
    </comment>
    <comment ref="P343" authorId="1" shapeId="0">
      <text>
        <r>
          <rPr>
            <b/>
            <sz val="9"/>
            <color indexed="81"/>
            <rFont val="游ゴシック"/>
            <family val="3"/>
            <charset val="128"/>
          </rPr>
          <t>輸入一般炭の発熱量を入力しています。国産一般炭は、24.2になります。</t>
        </r>
      </text>
    </comment>
    <comment ref="S343" authorId="1" shapeId="0">
      <text>
        <r>
          <rPr>
            <b/>
            <sz val="9"/>
            <color indexed="81"/>
            <rFont val="游ゴシック"/>
            <family val="3"/>
            <charset val="128"/>
          </rPr>
          <t>輸入一般炭の排出係数を入力しています。国産一般炭は、0.0242になります。</t>
        </r>
      </text>
    </comment>
    <comment ref="F344" authorId="0" shapeId="0">
      <text>
        <r>
          <rPr>
            <b/>
            <sz val="9"/>
            <color indexed="81"/>
            <rFont val="游ゴシック"/>
            <family val="3"/>
            <charset val="128"/>
          </rPr>
          <t>原則、有効数字３桁以上で入力してください。</t>
        </r>
      </text>
    </comment>
    <comment ref="I344" authorId="0" shapeId="0">
      <text>
        <r>
          <rPr>
            <b/>
            <sz val="9"/>
            <color indexed="81"/>
            <rFont val="游ゴシック"/>
            <family val="3"/>
            <charset val="128"/>
          </rPr>
          <t>原則、有効数字３桁以上で入力してください。</t>
        </r>
      </text>
    </comment>
    <comment ref="F345" authorId="0" shapeId="0">
      <text>
        <r>
          <rPr>
            <b/>
            <sz val="9"/>
            <color indexed="81"/>
            <rFont val="游ゴシック"/>
            <family val="3"/>
            <charset val="128"/>
          </rPr>
          <t>原則、有効数字３桁以上で入力してください。</t>
        </r>
      </text>
    </comment>
    <comment ref="I345" authorId="0" shapeId="0">
      <text>
        <r>
          <rPr>
            <b/>
            <sz val="9"/>
            <color indexed="81"/>
            <rFont val="游ゴシック"/>
            <family val="3"/>
            <charset val="128"/>
          </rPr>
          <t>原則、有効数字３桁以上で入力してください。</t>
        </r>
      </text>
    </comment>
    <comment ref="F346" authorId="0" shapeId="0">
      <text>
        <r>
          <rPr>
            <b/>
            <sz val="9"/>
            <color indexed="81"/>
            <rFont val="游ゴシック"/>
            <family val="3"/>
            <charset val="128"/>
          </rPr>
          <t>原則、有効数字３桁以上で入力してください。</t>
        </r>
      </text>
    </comment>
    <comment ref="I346" authorId="0" shapeId="0">
      <text>
        <r>
          <rPr>
            <b/>
            <sz val="9"/>
            <color indexed="81"/>
            <rFont val="游ゴシック"/>
            <family val="3"/>
            <charset val="128"/>
          </rPr>
          <t>原則、有効数字３桁以上で入力してください。</t>
        </r>
      </text>
    </comment>
    <comment ref="F347" authorId="0" shapeId="0">
      <text>
        <r>
          <rPr>
            <b/>
            <sz val="9"/>
            <color indexed="81"/>
            <rFont val="游ゴシック"/>
            <family val="3"/>
            <charset val="128"/>
          </rPr>
          <t>原則、有効数字３桁以上で入力してください。</t>
        </r>
      </text>
    </comment>
    <comment ref="I347" authorId="0" shapeId="0">
      <text>
        <r>
          <rPr>
            <b/>
            <sz val="9"/>
            <color indexed="81"/>
            <rFont val="游ゴシック"/>
            <family val="3"/>
            <charset val="128"/>
          </rPr>
          <t>原則、有効数字３桁以上で入力してください。</t>
        </r>
      </text>
    </comment>
    <comment ref="F348" authorId="0" shapeId="0">
      <text>
        <r>
          <rPr>
            <b/>
            <sz val="9"/>
            <color indexed="81"/>
            <rFont val="游ゴシック"/>
            <family val="3"/>
            <charset val="128"/>
          </rPr>
          <t>原則、有効数字３桁以上で入力してください。</t>
        </r>
      </text>
    </comment>
    <comment ref="I348" authorId="0" shapeId="0">
      <text>
        <r>
          <rPr>
            <b/>
            <sz val="9"/>
            <color indexed="81"/>
            <rFont val="游ゴシック"/>
            <family val="3"/>
            <charset val="128"/>
          </rPr>
          <t>原則、有効数字３桁以上で入力してください。</t>
        </r>
      </text>
    </comment>
    <comment ref="F349" authorId="0" shapeId="0">
      <text>
        <r>
          <rPr>
            <b/>
            <sz val="9"/>
            <color indexed="81"/>
            <rFont val="游ゴシック"/>
            <family val="3"/>
            <charset val="128"/>
          </rPr>
          <t>原則、有効数字３桁以上で入力してください。</t>
        </r>
      </text>
    </comment>
    <comment ref="I349" authorId="0" shapeId="0">
      <text>
        <r>
          <rPr>
            <b/>
            <sz val="9"/>
            <color indexed="81"/>
            <rFont val="游ゴシック"/>
            <family val="3"/>
            <charset val="128"/>
          </rPr>
          <t>原則、有効数字３桁以上で入力してください。</t>
        </r>
      </text>
    </comment>
    <comment ref="F350" authorId="0" shapeId="0">
      <text>
        <r>
          <rPr>
            <b/>
            <sz val="10"/>
            <color indexed="81"/>
            <rFont val="游ゴシック"/>
            <family val="3"/>
            <charset val="128"/>
          </rPr>
          <t>原則、有効数字３桁以上で入力してください。</t>
        </r>
      </text>
    </comment>
    <comment ref="I350" authorId="0" shapeId="0">
      <text>
        <r>
          <rPr>
            <b/>
            <sz val="10"/>
            <color indexed="81"/>
            <rFont val="游ゴシック"/>
            <family val="3"/>
            <charset val="128"/>
          </rPr>
          <t>原則、有効数字３桁以上で入力してください。</t>
        </r>
      </text>
    </comment>
    <comment ref="F351" authorId="0" shapeId="0">
      <text>
        <r>
          <rPr>
            <b/>
            <sz val="10"/>
            <color indexed="81"/>
            <rFont val="游ゴシック"/>
            <family val="3"/>
            <charset val="128"/>
          </rPr>
          <t>原則、有効数字３桁以上で入力してください。</t>
        </r>
      </text>
    </comment>
    <comment ref="I351" authorId="0" shapeId="0">
      <text>
        <r>
          <rPr>
            <b/>
            <sz val="10"/>
            <color indexed="81"/>
            <rFont val="游ゴシック"/>
            <family val="3"/>
            <charset val="128"/>
          </rPr>
          <t>原則、有効数字３桁以上で入力してください。</t>
        </r>
      </text>
    </comment>
    <comment ref="F352" authorId="0" shapeId="0">
      <text>
        <r>
          <rPr>
            <b/>
            <sz val="10"/>
            <color indexed="81"/>
            <rFont val="游ゴシック"/>
            <family val="3"/>
            <charset val="128"/>
          </rPr>
          <t>原則、有効数字３桁以上で入力してください。</t>
        </r>
      </text>
    </comment>
    <comment ref="I352" authorId="0" shapeId="0">
      <text>
        <r>
          <rPr>
            <b/>
            <sz val="10"/>
            <color indexed="81"/>
            <rFont val="游ゴシック"/>
            <family val="3"/>
            <charset val="128"/>
          </rPr>
          <t>原則、有効数字３桁以上で入力してください。</t>
        </r>
      </text>
    </comment>
    <comment ref="F353" authorId="0" shapeId="0">
      <text>
        <r>
          <rPr>
            <b/>
            <sz val="10"/>
            <color indexed="81"/>
            <rFont val="游ゴシック"/>
            <family val="3"/>
            <charset val="128"/>
          </rPr>
          <t>原則、有効数字３桁以上で入力してください。</t>
        </r>
      </text>
    </comment>
    <comment ref="I353" authorId="0" shapeId="0">
      <text>
        <r>
          <rPr>
            <b/>
            <sz val="10"/>
            <color indexed="81"/>
            <rFont val="游ゴシック"/>
            <family val="3"/>
            <charset val="128"/>
          </rPr>
          <t>原則、有効数字３桁以上で入力してください。</t>
        </r>
      </text>
    </comment>
    <comment ref="F354" authorId="0" shapeId="0">
      <text>
        <r>
          <rPr>
            <b/>
            <sz val="10"/>
            <color indexed="81"/>
            <rFont val="游ゴシック"/>
            <family val="3"/>
            <charset val="128"/>
          </rPr>
          <t>原則、有効数字３桁以上で入力してください。</t>
        </r>
      </text>
    </comment>
    <comment ref="I354" authorId="0" shapeId="0">
      <text>
        <r>
          <rPr>
            <b/>
            <sz val="10"/>
            <color indexed="81"/>
            <rFont val="游ゴシック"/>
            <family val="3"/>
            <charset val="128"/>
          </rPr>
          <t>原則、有効数字３桁以上で入力してください。</t>
        </r>
      </text>
    </comment>
    <comment ref="U358" authorId="2" shapeId="0">
      <text>
        <r>
          <rPr>
            <b/>
            <sz val="9"/>
            <color indexed="81"/>
            <rFont val="游ゴシック"/>
            <family val="3"/>
            <charset val="128"/>
          </rPr>
          <t>ガス事業者名を入力してください。</t>
        </r>
      </text>
    </comment>
    <comment ref="F359" authorId="0" shapeId="0">
      <text>
        <r>
          <rPr>
            <b/>
            <sz val="10"/>
            <color indexed="81"/>
            <rFont val="游ゴシック"/>
            <family val="3"/>
            <charset val="128"/>
          </rPr>
          <t>右側太枠内に、排出係数を入力してください。数値は、原則、有効数字３桁以上で入力してください。</t>
        </r>
      </text>
    </comment>
    <comment ref="I359" authorId="0" shapeId="0">
      <text>
        <r>
          <rPr>
            <b/>
            <sz val="10"/>
            <color indexed="81"/>
            <rFont val="游ゴシック"/>
            <family val="3"/>
            <charset val="128"/>
          </rPr>
          <t>原則、有効数字３桁以上で入力してください。</t>
        </r>
      </text>
    </comment>
    <comment ref="S359" authorId="1" shapeId="0">
      <text>
        <r>
          <rPr>
            <b/>
            <sz val="9"/>
            <color indexed="81"/>
            <rFont val="游ゴシック"/>
            <family val="3"/>
            <charset val="128"/>
          </rPr>
          <t>ガス事業者が公表する基礎排出係数を入力してください。</t>
        </r>
      </text>
    </comment>
    <comment ref="F364" authorId="0" shapeId="0">
      <text>
        <r>
          <rPr>
            <b/>
            <sz val="10"/>
            <color indexed="81"/>
            <rFont val="游ゴシック"/>
            <family val="3"/>
            <charset val="128"/>
          </rPr>
          <t>原則、有効数字３桁以上で入力してください。</t>
        </r>
      </text>
    </comment>
    <comment ref="I364" authorId="0" shapeId="0">
      <text>
        <r>
          <rPr>
            <b/>
            <sz val="10"/>
            <color indexed="81"/>
            <rFont val="游ゴシック"/>
            <family val="3"/>
            <charset val="128"/>
          </rPr>
          <t>原則、有効数字３桁以上で入力してください。</t>
        </r>
      </text>
    </comment>
    <comment ref="F365" authorId="0" shapeId="0">
      <text>
        <r>
          <rPr>
            <b/>
            <sz val="10"/>
            <color indexed="81"/>
            <rFont val="游ゴシック"/>
            <family val="3"/>
            <charset val="128"/>
          </rPr>
          <t>右側太枠内に、排出係数を入力してください。数値は、原則、有効数字３桁以上で入力してください。</t>
        </r>
      </text>
    </comment>
    <comment ref="I365" authorId="0" shapeId="0">
      <text>
        <r>
          <rPr>
            <b/>
            <sz val="10"/>
            <color indexed="81"/>
            <rFont val="游ゴシック"/>
            <family val="3"/>
            <charset val="128"/>
          </rPr>
          <t>原則、有効数字３桁以上で入力してください。</t>
        </r>
      </text>
    </comment>
    <comment ref="S365" authorId="1" shapeId="0">
      <text>
        <r>
          <rPr>
            <b/>
            <sz val="9"/>
            <color indexed="81"/>
            <rFont val="游ゴシック"/>
            <family val="3"/>
            <charset val="128"/>
          </rPr>
          <t>基礎排出係数を入力して下さい。</t>
        </r>
      </text>
    </comment>
    <comment ref="F366" authorId="0" shapeId="0">
      <text>
        <r>
          <rPr>
            <b/>
            <sz val="10"/>
            <color indexed="81"/>
            <rFont val="游ゴシック"/>
            <family val="3"/>
            <charset val="128"/>
          </rPr>
          <t>右側太枠内に、排出係数を入力してください。数値は、原則、有効数字３桁以上で入力してください。</t>
        </r>
      </text>
    </comment>
    <comment ref="I366" authorId="0" shapeId="0">
      <text>
        <r>
          <rPr>
            <b/>
            <sz val="10"/>
            <color indexed="81"/>
            <rFont val="游ゴシック"/>
            <family val="3"/>
            <charset val="128"/>
          </rPr>
          <t>原則、有効数字３桁以上で入力してください。</t>
        </r>
      </text>
    </comment>
    <comment ref="S366" authorId="1" shapeId="0">
      <text>
        <r>
          <rPr>
            <b/>
            <sz val="9"/>
            <color indexed="81"/>
            <rFont val="游ゴシック"/>
            <family val="3"/>
            <charset val="128"/>
          </rPr>
          <t>基礎排出係数を入力して下さい。</t>
        </r>
      </text>
    </comment>
    <comment ref="F367" authorId="0" shapeId="0">
      <text>
        <r>
          <rPr>
            <b/>
            <sz val="10"/>
            <color indexed="81"/>
            <rFont val="游ゴシック"/>
            <family val="3"/>
            <charset val="128"/>
          </rPr>
          <t>右側太枠内に、排出係数を入力してください。数値は、原則、有効数字３桁以上で入力してください。</t>
        </r>
      </text>
    </comment>
    <comment ref="I367" authorId="0" shapeId="0">
      <text>
        <r>
          <rPr>
            <b/>
            <sz val="10"/>
            <color indexed="81"/>
            <rFont val="游ゴシック"/>
            <family val="3"/>
            <charset val="128"/>
          </rPr>
          <t>原則、有効数字３桁以上で入力してください。</t>
        </r>
      </text>
    </comment>
    <comment ref="S367" authorId="1" shapeId="0">
      <text>
        <r>
          <rPr>
            <b/>
            <sz val="9"/>
            <color indexed="81"/>
            <rFont val="游ゴシック"/>
            <family val="3"/>
            <charset val="128"/>
          </rPr>
          <t>基礎排出係数を入力して下さい。</t>
        </r>
      </text>
    </comment>
    <comment ref="O369" authorId="2" shapeId="0">
      <text>
        <r>
          <rPr>
            <b/>
            <sz val="11"/>
            <color indexed="10"/>
            <rFont val="メイリオ"/>
            <family val="3"/>
            <charset val="128"/>
          </rPr>
          <t>電気事業者名、排出係数、買電量をこの表の太枠内に上から順に入力してください！</t>
        </r>
      </text>
    </comment>
    <comment ref="P371" authorId="2" shapeId="0">
      <text>
        <r>
          <rPr>
            <b/>
            <sz val="8"/>
            <color indexed="81"/>
            <rFont val="游ゴシック"/>
            <family val="3"/>
            <charset val="128"/>
          </rPr>
          <t>電力事業者名を入力してください。詳しくは①基本情報の３を確認してください。</t>
        </r>
      </text>
    </comment>
    <comment ref="R371" authorId="2" shapeId="0">
      <text>
        <r>
          <rPr>
            <b/>
            <sz val="9"/>
            <color indexed="81"/>
            <rFont val="游ゴシック"/>
            <family val="3"/>
            <charset val="128"/>
          </rPr>
          <t>基礎排出係数を入力してください。詳しくは①基本情報の３を確認してください。</t>
        </r>
      </text>
    </comment>
    <comment ref="T371" authorId="2" shapeId="0">
      <text>
        <r>
          <rPr>
            <b/>
            <sz val="9"/>
            <color indexed="81"/>
            <rFont val="游ゴシック"/>
            <family val="3"/>
            <charset val="128"/>
          </rPr>
          <t>原則、有効数字３桁以上で記入してください。</t>
        </r>
      </text>
    </comment>
    <comment ref="U371" authorId="2" shapeId="0">
      <text>
        <r>
          <rPr>
            <b/>
            <sz val="9"/>
            <color indexed="81"/>
            <rFont val="游ゴシック"/>
            <family val="3"/>
            <charset val="128"/>
          </rPr>
          <t>原則、有効数字３桁以上で記入してください。</t>
        </r>
      </text>
    </comment>
    <comment ref="F372" authorId="2" shapeId="0">
      <text>
        <r>
          <rPr>
            <b/>
            <sz val="10"/>
            <color indexed="81"/>
            <rFont val="游ゴシック"/>
            <family val="3"/>
            <charset val="128"/>
          </rPr>
          <t>右側太枠内に電力事業者名、排出係数、買電量を入力してください。</t>
        </r>
      </text>
    </comment>
    <comment ref="P372" authorId="2" shapeId="0">
      <text>
        <r>
          <rPr>
            <b/>
            <sz val="8"/>
            <color indexed="81"/>
            <rFont val="游ゴシック"/>
            <family val="3"/>
            <charset val="128"/>
          </rPr>
          <t>電力事業者名を入力してください。詳しくは①基本情報の３を確認してください。</t>
        </r>
      </text>
    </comment>
    <comment ref="R372" authorId="2" shapeId="0">
      <text>
        <r>
          <rPr>
            <b/>
            <sz val="9"/>
            <color indexed="81"/>
            <rFont val="游ゴシック"/>
            <family val="3"/>
            <charset val="128"/>
          </rPr>
          <t>基礎排出係数を入力してください。詳しくは①基本情報の３を確認してください。</t>
        </r>
      </text>
    </comment>
    <comment ref="T372" authorId="2" shapeId="0">
      <text>
        <r>
          <rPr>
            <b/>
            <sz val="9"/>
            <color indexed="81"/>
            <rFont val="游ゴシック"/>
            <family val="3"/>
            <charset val="128"/>
          </rPr>
          <t>原則、有効数字３桁以上で記入してください。</t>
        </r>
      </text>
    </comment>
    <comment ref="U372" authorId="2" shapeId="0">
      <text>
        <r>
          <rPr>
            <b/>
            <sz val="9"/>
            <color indexed="81"/>
            <rFont val="游ゴシック"/>
            <family val="3"/>
            <charset val="128"/>
          </rPr>
          <t>原則、有効数字３桁以上で記入してください。</t>
        </r>
      </text>
    </comment>
    <comment ref="P373" authorId="2" shapeId="0">
      <text>
        <r>
          <rPr>
            <b/>
            <sz val="8"/>
            <color indexed="81"/>
            <rFont val="游ゴシック"/>
            <family val="3"/>
            <charset val="128"/>
          </rPr>
          <t>電力事業者名を入力してください。詳しくは①基本情報の３を確認してください。</t>
        </r>
      </text>
    </comment>
    <comment ref="R373" authorId="2" shapeId="0">
      <text>
        <r>
          <rPr>
            <b/>
            <sz val="9"/>
            <color indexed="81"/>
            <rFont val="游ゴシック"/>
            <family val="3"/>
            <charset val="128"/>
          </rPr>
          <t>基礎排出係数を入力してください。詳しくは①基本情報の３を確認してください。</t>
        </r>
      </text>
    </comment>
    <comment ref="T373" authorId="2" shapeId="0">
      <text>
        <r>
          <rPr>
            <b/>
            <sz val="9"/>
            <color indexed="81"/>
            <rFont val="游ゴシック"/>
            <family val="3"/>
            <charset val="128"/>
          </rPr>
          <t>原則、有効数字３桁以上で記入してください。</t>
        </r>
      </text>
    </comment>
    <comment ref="U373" authorId="2" shapeId="0">
      <text>
        <r>
          <rPr>
            <b/>
            <sz val="9"/>
            <color indexed="81"/>
            <rFont val="游ゴシック"/>
            <family val="3"/>
            <charset val="128"/>
          </rPr>
          <t>原則、有効数字３桁以上で記入してください。</t>
        </r>
      </text>
    </comment>
    <comment ref="F374" authorId="2" shapeId="0">
      <text>
        <r>
          <rPr>
            <b/>
            <sz val="10"/>
            <color indexed="81"/>
            <rFont val="游ゴシック"/>
            <family val="3"/>
            <charset val="128"/>
          </rPr>
          <t>右側太枠内に電力事業者名、排出係数、買電量を入力してください。</t>
        </r>
      </text>
    </comment>
    <comment ref="P374" authorId="2" shapeId="0">
      <text>
        <r>
          <rPr>
            <b/>
            <sz val="8"/>
            <color indexed="81"/>
            <rFont val="游ゴシック"/>
            <family val="3"/>
            <charset val="128"/>
          </rPr>
          <t>電力事業者名を入力してください。詳しくは①基本情報の３を確認してください。</t>
        </r>
      </text>
    </comment>
    <comment ref="R374" authorId="2" shapeId="0">
      <text>
        <r>
          <rPr>
            <b/>
            <sz val="9"/>
            <color indexed="81"/>
            <rFont val="游ゴシック"/>
            <family val="3"/>
            <charset val="128"/>
          </rPr>
          <t>基礎排出係数を入力してください。詳しくは①基本情報の３を確認してください。</t>
        </r>
      </text>
    </comment>
    <comment ref="T374" authorId="2" shapeId="0">
      <text>
        <r>
          <rPr>
            <b/>
            <sz val="9"/>
            <color indexed="81"/>
            <rFont val="游ゴシック"/>
            <family val="3"/>
            <charset val="128"/>
          </rPr>
          <t>原則、有効数字３桁以上で記入してください。</t>
        </r>
      </text>
    </comment>
    <comment ref="U374" authorId="2" shapeId="0">
      <text>
        <r>
          <rPr>
            <b/>
            <sz val="9"/>
            <color indexed="81"/>
            <rFont val="游ゴシック"/>
            <family val="3"/>
            <charset val="128"/>
          </rPr>
          <t>原則、有効数字３桁以上で記入してください。</t>
        </r>
      </text>
    </comment>
    <comment ref="F376" authorId="0" shapeId="0">
      <text>
        <r>
          <rPr>
            <b/>
            <sz val="11"/>
            <color indexed="81"/>
            <rFont val="游ゴシック"/>
            <family val="3"/>
            <charset val="128"/>
          </rPr>
          <t>原則、排出係数の有効桁数以上の有効桁数で入力してください。また、排出係数を入力してください（右側）。</t>
        </r>
      </text>
    </comment>
    <comment ref="S376" authorId="0" shapeId="0">
      <text>
        <r>
          <rPr>
            <b/>
            <sz val="9"/>
            <color indexed="81"/>
            <rFont val="游ゴシック"/>
            <family val="3"/>
            <charset val="128"/>
          </rPr>
          <t>上記以外の買電がある場合は、その排出係数を入力してください。</t>
        </r>
      </text>
    </comment>
    <comment ref="F377" authorId="0" shapeId="0">
      <text>
        <r>
          <rPr>
            <b/>
            <sz val="11"/>
            <color indexed="81"/>
            <rFont val="游ゴシック"/>
            <family val="3"/>
            <charset val="128"/>
          </rPr>
          <t>原則、排出係数の有効桁数以上の有効桁数で入力してください。</t>
        </r>
      </text>
    </comment>
    <comment ref="I377" authorId="0" shapeId="0">
      <text>
        <r>
          <rPr>
            <b/>
            <sz val="11"/>
            <color indexed="81"/>
            <rFont val="游ゴシック"/>
            <family val="3"/>
            <charset val="128"/>
          </rPr>
          <t>原則、排出係数の有効桁数以上の有効桁数で入力してください。また、排出係数を入力してください。</t>
        </r>
      </text>
    </comment>
    <comment ref="S377" authorId="0" shapeId="0">
      <text>
        <r>
          <rPr>
            <b/>
            <sz val="9"/>
            <color indexed="81"/>
            <rFont val="游ゴシック"/>
            <family val="3"/>
            <charset val="128"/>
          </rPr>
          <t>自家発電の電気で販売した量がある場合は、その排出係数を入力してください。</t>
        </r>
      </text>
    </comment>
    <comment ref="B382" authorId="0" shapeId="0">
      <text>
        <r>
          <rPr>
            <b/>
            <sz val="9"/>
            <color indexed="81"/>
            <rFont val="游ゴシック"/>
            <family val="3"/>
            <charset val="128"/>
          </rPr>
          <t>計算に用いた単位発熱量・排出係数を右表から変更した場合など、何の数値を用いたかを記載してください。</t>
        </r>
      </text>
    </comment>
  </commentList>
</comments>
</file>

<file path=xl/comments6.xml><?xml version="1.0" encoding="utf-8"?>
<comments xmlns="http://schemas.openxmlformats.org/spreadsheetml/2006/main">
  <authors>
    <author>C14-1498</author>
    <author>SG17213のC20-3041</author>
    <author>Chihiro Morimoto</author>
  </authors>
  <commentList>
    <comment ref="F8" authorId="0" shapeId="0">
      <text>
        <r>
          <rPr>
            <b/>
            <sz val="9"/>
            <color indexed="81"/>
            <rFont val="游ゴシック"/>
            <family val="3"/>
            <charset val="128"/>
          </rPr>
          <t>原則、有効数字３桁以上で入力してください。</t>
        </r>
      </text>
    </comment>
    <comment ref="I8" authorId="0" shapeId="0">
      <text>
        <r>
          <rPr>
            <b/>
            <sz val="9"/>
            <color indexed="81"/>
            <rFont val="游ゴシック"/>
            <family val="3"/>
            <charset val="128"/>
          </rPr>
          <t>原則、有効数字３桁以上で入力してください。</t>
        </r>
      </text>
    </comment>
    <comment ref="F9" authorId="0" shapeId="0">
      <text>
        <r>
          <rPr>
            <b/>
            <sz val="9"/>
            <color indexed="81"/>
            <rFont val="游ゴシック"/>
            <family val="3"/>
            <charset val="128"/>
          </rPr>
          <t>原則、有効数字３桁以上で入力してください。</t>
        </r>
      </text>
    </comment>
    <comment ref="I9" authorId="0" shapeId="0">
      <text>
        <r>
          <rPr>
            <b/>
            <sz val="9"/>
            <color indexed="81"/>
            <rFont val="游ゴシック"/>
            <family val="3"/>
            <charset val="128"/>
          </rPr>
          <t>原則、有効数字３桁以上で入力してください。</t>
        </r>
      </text>
    </comment>
    <comment ref="F10" authorId="0" shapeId="0">
      <text>
        <r>
          <rPr>
            <b/>
            <sz val="9"/>
            <color indexed="81"/>
            <rFont val="游ゴシック"/>
            <family val="3"/>
            <charset val="128"/>
          </rPr>
          <t>原則、有効数字３桁以上で入力してください。</t>
        </r>
      </text>
    </comment>
    <comment ref="I10" authorId="0" shapeId="0">
      <text>
        <r>
          <rPr>
            <b/>
            <sz val="9"/>
            <color indexed="81"/>
            <rFont val="游ゴシック"/>
            <family val="3"/>
            <charset val="128"/>
          </rPr>
          <t>原則、有効数字３桁以上で入力してください。</t>
        </r>
      </text>
    </comment>
    <comment ref="F11" authorId="0" shapeId="0">
      <text>
        <r>
          <rPr>
            <b/>
            <sz val="9"/>
            <color indexed="81"/>
            <rFont val="游ゴシック"/>
            <family val="3"/>
            <charset val="128"/>
          </rPr>
          <t>原則、有効数字３桁以上で入力してください。</t>
        </r>
      </text>
    </comment>
    <comment ref="I11" authorId="0" shapeId="0">
      <text>
        <r>
          <rPr>
            <b/>
            <sz val="9"/>
            <color indexed="81"/>
            <rFont val="游ゴシック"/>
            <family val="3"/>
            <charset val="128"/>
          </rPr>
          <t>原則、有効数字３桁以上で入力してください。</t>
        </r>
      </text>
    </comment>
    <comment ref="F12" authorId="0" shapeId="0">
      <text>
        <r>
          <rPr>
            <b/>
            <sz val="9"/>
            <color indexed="81"/>
            <rFont val="游ゴシック"/>
            <family val="3"/>
            <charset val="128"/>
          </rPr>
          <t>原則、有効数字３桁以上で入力してください。</t>
        </r>
      </text>
    </comment>
    <comment ref="I12" authorId="0" shapeId="0">
      <text>
        <r>
          <rPr>
            <b/>
            <sz val="9"/>
            <color indexed="81"/>
            <rFont val="游ゴシック"/>
            <family val="3"/>
            <charset val="128"/>
          </rPr>
          <t>原則、有効数字３桁以上で入力してください。</t>
        </r>
      </text>
    </comment>
    <comment ref="F13" authorId="0" shapeId="0">
      <text>
        <r>
          <rPr>
            <b/>
            <sz val="9"/>
            <color indexed="81"/>
            <rFont val="游ゴシック"/>
            <family val="3"/>
            <charset val="128"/>
          </rPr>
          <t>原則、有効数字３桁以上で入力してください。</t>
        </r>
      </text>
    </comment>
    <comment ref="I13" authorId="0" shapeId="0">
      <text>
        <r>
          <rPr>
            <b/>
            <sz val="9"/>
            <color indexed="81"/>
            <rFont val="游ゴシック"/>
            <family val="3"/>
            <charset val="128"/>
          </rPr>
          <t>原則、有効数字３桁以上で入力してください。</t>
        </r>
      </text>
    </comment>
    <comment ref="F14" authorId="0" shapeId="0">
      <text>
        <r>
          <rPr>
            <b/>
            <sz val="9"/>
            <color indexed="81"/>
            <rFont val="游ゴシック"/>
            <family val="3"/>
            <charset val="128"/>
          </rPr>
          <t>原則、有効数字３桁以上で入力してください。</t>
        </r>
      </text>
    </comment>
    <comment ref="I14" authorId="0" shapeId="0">
      <text>
        <r>
          <rPr>
            <b/>
            <sz val="9"/>
            <color indexed="81"/>
            <rFont val="游ゴシック"/>
            <family val="3"/>
            <charset val="128"/>
          </rPr>
          <t>原則、有効数字３桁以上で入力してください。</t>
        </r>
      </text>
    </comment>
    <comment ref="F15" authorId="0" shapeId="0">
      <text>
        <r>
          <rPr>
            <b/>
            <sz val="9"/>
            <color indexed="81"/>
            <rFont val="游ゴシック"/>
            <family val="3"/>
            <charset val="128"/>
          </rPr>
          <t>原則、有効数字３桁以上で入力してください。</t>
        </r>
      </text>
    </comment>
    <comment ref="I15" authorId="0" shapeId="0">
      <text>
        <r>
          <rPr>
            <b/>
            <sz val="9"/>
            <color indexed="81"/>
            <rFont val="游ゴシック"/>
            <family val="3"/>
            <charset val="128"/>
          </rPr>
          <t>原則、有効数字３桁以上で入力してください。</t>
        </r>
      </text>
    </comment>
    <comment ref="F16" authorId="0" shapeId="0">
      <text>
        <r>
          <rPr>
            <b/>
            <sz val="9"/>
            <color indexed="81"/>
            <rFont val="游ゴシック"/>
            <family val="3"/>
            <charset val="128"/>
          </rPr>
          <t>原則、有効数字３桁以上で入力してください。</t>
        </r>
      </text>
    </comment>
    <comment ref="I16" authorId="0" shapeId="0">
      <text>
        <r>
          <rPr>
            <b/>
            <sz val="9"/>
            <color indexed="81"/>
            <rFont val="游ゴシック"/>
            <family val="3"/>
            <charset val="128"/>
          </rPr>
          <t>原則、有効数字３桁以上で入力してください。</t>
        </r>
      </text>
    </comment>
    <comment ref="F17" authorId="0" shapeId="0">
      <text>
        <r>
          <rPr>
            <b/>
            <sz val="9"/>
            <color indexed="81"/>
            <rFont val="游ゴシック"/>
            <family val="3"/>
            <charset val="128"/>
          </rPr>
          <t>原則、有効数字３桁以上で入力してください。</t>
        </r>
      </text>
    </comment>
    <comment ref="I17" authorId="0" shapeId="0">
      <text>
        <r>
          <rPr>
            <b/>
            <sz val="9"/>
            <color indexed="81"/>
            <rFont val="游ゴシック"/>
            <family val="3"/>
            <charset val="128"/>
          </rPr>
          <t>原則、有効数字３桁以上で入力してください。</t>
        </r>
      </text>
    </comment>
    <comment ref="F18" authorId="0" shapeId="0">
      <text>
        <r>
          <rPr>
            <b/>
            <sz val="9"/>
            <color indexed="81"/>
            <rFont val="游ゴシック"/>
            <family val="3"/>
            <charset val="128"/>
          </rPr>
          <t>原則、有効数字３桁以上で入力してください。</t>
        </r>
      </text>
    </comment>
    <comment ref="I18" authorId="0" shapeId="0">
      <text>
        <r>
          <rPr>
            <b/>
            <sz val="9"/>
            <color indexed="81"/>
            <rFont val="游ゴシック"/>
            <family val="3"/>
            <charset val="128"/>
          </rPr>
          <t>原則、有効数字３桁以上で入力してください。</t>
        </r>
      </text>
    </comment>
    <comment ref="F19" authorId="0" shapeId="0">
      <text>
        <r>
          <rPr>
            <b/>
            <sz val="9"/>
            <color indexed="81"/>
            <rFont val="游ゴシック"/>
            <family val="3"/>
            <charset val="128"/>
          </rPr>
          <t>原則、有効数字３桁以上で入力してください。</t>
        </r>
      </text>
    </comment>
    <comment ref="I19" authorId="0" shapeId="0">
      <text>
        <r>
          <rPr>
            <b/>
            <sz val="9"/>
            <color indexed="81"/>
            <rFont val="游ゴシック"/>
            <family val="3"/>
            <charset val="128"/>
          </rPr>
          <t>原則、有効数字３桁以上で入力してください。</t>
        </r>
      </text>
    </comment>
    <comment ref="F20" authorId="0" shapeId="0">
      <text>
        <r>
          <rPr>
            <b/>
            <sz val="9"/>
            <color indexed="81"/>
            <rFont val="游ゴシック"/>
            <family val="3"/>
            <charset val="128"/>
          </rPr>
          <t>原則、有効数字３桁以上で入力してください。</t>
        </r>
      </text>
    </comment>
    <comment ref="I20" authorId="0" shapeId="0">
      <text>
        <r>
          <rPr>
            <b/>
            <sz val="9"/>
            <color indexed="81"/>
            <rFont val="游ゴシック"/>
            <family val="3"/>
            <charset val="128"/>
          </rPr>
          <t>原則、有効数字３桁以上で入力してください。</t>
        </r>
      </text>
    </comment>
    <comment ref="F21" authorId="0" shapeId="0">
      <text>
        <r>
          <rPr>
            <b/>
            <sz val="9"/>
            <color indexed="81"/>
            <rFont val="游ゴシック"/>
            <family val="3"/>
            <charset val="128"/>
          </rPr>
          <t>原則、有効数字３桁以上で入力してください。</t>
        </r>
      </text>
    </comment>
    <comment ref="I21" authorId="0" shapeId="0">
      <text>
        <r>
          <rPr>
            <b/>
            <sz val="9"/>
            <color indexed="81"/>
            <rFont val="游ゴシック"/>
            <family val="3"/>
            <charset val="128"/>
          </rPr>
          <t>原則、有効数字３桁以上で入力してください。</t>
        </r>
      </text>
    </comment>
    <comment ref="C22" authorId="1" shapeId="0">
      <text>
        <r>
          <rPr>
            <b/>
            <sz val="9"/>
            <color indexed="81"/>
            <rFont val="游ゴシック"/>
            <family val="3"/>
            <charset val="128"/>
          </rPr>
          <t>名称変更できます。その際、右側太枠内の発熱量と排出係数が一致するように、入力し直してください。当初は、輸入原料炭の発熱量と排出係数が入っています。輸入、コークス用、吹込用の複数に該当する場合は、「その他の燃料」の欄も活用してください。</t>
        </r>
      </text>
    </comment>
    <comment ref="F22" authorId="0" shapeId="0">
      <text>
        <r>
          <rPr>
            <b/>
            <sz val="10"/>
            <color indexed="81"/>
            <rFont val="游ゴシック"/>
            <family val="3"/>
            <charset val="128"/>
          </rPr>
          <t>原則、有効数字３桁以上で入力してください。</t>
        </r>
      </text>
    </comment>
    <comment ref="I22" authorId="0" shapeId="0">
      <text>
        <r>
          <rPr>
            <b/>
            <sz val="10"/>
            <color indexed="81"/>
            <rFont val="游ゴシック"/>
            <family val="3"/>
            <charset val="128"/>
          </rPr>
          <t>原則、有効数字３桁以上で入力してください。</t>
        </r>
      </text>
    </comment>
    <comment ref="P22" authorId="1" shapeId="0">
      <text>
        <r>
          <rPr>
            <b/>
            <sz val="9"/>
            <color indexed="81"/>
            <rFont val="游ゴシック"/>
            <family val="3"/>
            <charset val="128"/>
          </rPr>
          <t>輸入原料炭の発熱量を入力しています。
コークス原料炭は28.9、吹込用原料炭は28.3になります。</t>
        </r>
      </text>
    </comment>
    <comment ref="S22" authorId="1" shapeId="0">
      <text>
        <r>
          <rPr>
            <b/>
            <sz val="9"/>
            <color indexed="81"/>
            <rFont val="游ゴシック"/>
            <family val="3"/>
            <charset val="128"/>
          </rPr>
          <t>輸入原料炭の排出係数を入力しています。コークス用原料炭は0.0245、吹込用原料炭は0.0251になります。</t>
        </r>
      </text>
    </comment>
    <comment ref="C23" authorId="1" shapeId="0">
      <text>
        <r>
          <rPr>
            <b/>
            <sz val="9"/>
            <color indexed="81"/>
            <rFont val="游ゴシック"/>
            <family val="3"/>
            <charset val="128"/>
          </rPr>
          <t>名称変更できます。その際、右側太枠内の発熱量と排出係数が一致するように、入力し直してください。当初は、輸入一般炭の発熱量と排出係数が入っています。輸入、国産の複数に該当する場合は、「その他の燃料」の欄も活用してください。</t>
        </r>
      </text>
    </comment>
    <comment ref="F23" authorId="0" shapeId="0">
      <text>
        <r>
          <rPr>
            <b/>
            <sz val="10"/>
            <color indexed="81"/>
            <rFont val="游ゴシック"/>
            <family val="3"/>
            <charset val="128"/>
          </rPr>
          <t>原則、有効数字３桁以上で入力してください。</t>
        </r>
      </text>
    </comment>
    <comment ref="I23" authorId="0" shapeId="0">
      <text>
        <r>
          <rPr>
            <b/>
            <sz val="10"/>
            <color indexed="81"/>
            <rFont val="游ゴシック"/>
            <family val="3"/>
            <charset val="128"/>
          </rPr>
          <t>原則、有効数字３桁以上で入力してください。</t>
        </r>
      </text>
    </comment>
    <comment ref="P23" authorId="1" shapeId="0">
      <text>
        <r>
          <rPr>
            <b/>
            <sz val="9"/>
            <color indexed="81"/>
            <rFont val="游ゴシック"/>
            <family val="3"/>
            <charset val="128"/>
          </rPr>
          <t>輸入一般炭の発熱量を入力しています。国産一般炭は、24.2になります。</t>
        </r>
      </text>
    </comment>
    <comment ref="S23" authorId="1" shapeId="0">
      <text>
        <r>
          <rPr>
            <b/>
            <sz val="9"/>
            <color indexed="81"/>
            <rFont val="游ゴシック"/>
            <family val="3"/>
            <charset val="128"/>
          </rPr>
          <t>輸入一般炭の排出係数を入力しています。国産一般炭は、0.0242になります。</t>
        </r>
      </text>
    </comment>
    <comment ref="F24" authorId="0" shapeId="0">
      <text>
        <r>
          <rPr>
            <b/>
            <sz val="10"/>
            <color indexed="81"/>
            <rFont val="游ゴシック"/>
            <family val="3"/>
            <charset val="128"/>
          </rPr>
          <t>原則、有効数字３桁以上で入力してください。</t>
        </r>
      </text>
    </comment>
    <comment ref="I24" authorId="0" shapeId="0">
      <text>
        <r>
          <rPr>
            <b/>
            <sz val="10"/>
            <color indexed="81"/>
            <rFont val="游ゴシック"/>
            <family val="3"/>
            <charset val="128"/>
          </rPr>
          <t>原則、有効数字３桁以上で入力してください。</t>
        </r>
      </text>
    </comment>
    <comment ref="F25" authorId="0" shapeId="0">
      <text>
        <r>
          <rPr>
            <b/>
            <sz val="9"/>
            <color indexed="81"/>
            <rFont val="游ゴシック"/>
            <family val="3"/>
            <charset val="128"/>
          </rPr>
          <t>原則、有効数字３桁以上で入力してください。</t>
        </r>
      </text>
    </comment>
    <comment ref="I25" authorId="0" shapeId="0">
      <text>
        <r>
          <rPr>
            <b/>
            <sz val="9"/>
            <color indexed="81"/>
            <rFont val="游ゴシック"/>
            <family val="3"/>
            <charset val="128"/>
          </rPr>
          <t>原則、有効数字３桁以上で入力してください。</t>
        </r>
      </text>
    </comment>
    <comment ref="F26" authorId="0" shapeId="0">
      <text>
        <r>
          <rPr>
            <b/>
            <sz val="9"/>
            <color indexed="81"/>
            <rFont val="游ゴシック"/>
            <family val="3"/>
            <charset val="128"/>
          </rPr>
          <t>原則、有効数字３桁以上で入力してください。</t>
        </r>
      </text>
    </comment>
    <comment ref="I26" authorId="0" shapeId="0">
      <text>
        <r>
          <rPr>
            <b/>
            <sz val="9"/>
            <color indexed="81"/>
            <rFont val="游ゴシック"/>
            <family val="3"/>
            <charset val="128"/>
          </rPr>
          <t>原則、有効数字３桁以上で入力してください。</t>
        </r>
      </text>
    </comment>
    <comment ref="F27" authorId="0" shapeId="0">
      <text>
        <r>
          <rPr>
            <b/>
            <sz val="9"/>
            <color indexed="81"/>
            <rFont val="游ゴシック"/>
            <family val="3"/>
            <charset val="128"/>
          </rPr>
          <t>原則、有効数字３桁以上で入力してください。</t>
        </r>
      </text>
    </comment>
    <comment ref="I27" authorId="0" shapeId="0">
      <text>
        <r>
          <rPr>
            <b/>
            <sz val="9"/>
            <color indexed="81"/>
            <rFont val="游ゴシック"/>
            <family val="3"/>
            <charset val="128"/>
          </rPr>
          <t>原則、有効数字３桁以上で入力してください。</t>
        </r>
      </text>
    </comment>
    <comment ref="F28" authorId="0" shapeId="0">
      <text>
        <r>
          <rPr>
            <b/>
            <sz val="9"/>
            <color indexed="81"/>
            <rFont val="游ゴシック"/>
            <family val="3"/>
            <charset val="128"/>
          </rPr>
          <t>原則、有効数字３桁以上で入力してください。</t>
        </r>
      </text>
    </comment>
    <comment ref="I28" authorId="0" shapeId="0">
      <text>
        <r>
          <rPr>
            <b/>
            <sz val="9"/>
            <color indexed="81"/>
            <rFont val="游ゴシック"/>
            <family val="3"/>
            <charset val="128"/>
          </rPr>
          <t>原則、有効数字３桁以上で入力してください。</t>
        </r>
      </text>
    </comment>
    <comment ref="F29" authorId="0" shapeId="0">
      <text>
        <r>
          <rPr>
            <b/>
            <sz val="9"/>
            <color indexed="81"/>
            <rFont val="游ゴシック"/>
            <family val="3"/>
            <charset val="128"/>
          </rPr>
          <t>原則、有効数字３桁以上で入力してください。</t>
        </r>
      </text>
    </comment>
    <comment ref="I29" authorId="0" shapeId="0">
      <text>
        <r>
          <rPr>
            <b/>
            <sz val="9"/>
            <color indexed="81"/>
            <rFont val="游ゴシック"/>
            <family val="3"/>
            <charset val="128"/>
          </rPr>
          <t>原則、有効数字３桁以上で入力してください。</t>
        </r>
      </text>
    </comment>
    <comment ref="F30" authorId="0" shapeId="0">
      <text>
        <r>
          <rPr>
            <b/>
            <sz val="10"/>
            <color indexed="81"/>
            <rFont val="游ゴシック"/>
            <family val="3"/>
            <charset val="128"/>
          </rPr>
          <t>原則、有効数字３桁以上で入力してください。</t>
        </r>
      </text>
    </comment>
    <comment ref="I30" authorId="0" shapeId="0">
      <text>
        <r>
          <rPr>
            <b/>
            <sz val="10"/>
            <color indexed="81"/>
            <rFont val="游ゴシック"/>
            <family val="3"/>
            <charset val="128"/>
          </rPr>
          <t>原則、有効数字３桁以上で入力してください。</t>
        </r>
      </text>
    </comment>
    <comment ref="F31" authorId="0" shapeId="0">
      <text>
        <r>
          <rPr>
            <b/>
            <sz val="10"/>
            <color indexed="81"/>
            <rFont val="游ゴシック"/>
            <family val="3"/>
            <charset val="128"/>
          </rPr>
          <t>原則、有効数字３桁以上で入力してください。</t>
        </r>
      </text>
    </comment>
    <comment ref="I31" authorId="0" shapeId="0">
      <text>
        <r>
          <rPr>
            <b/>
            <sz val="10"/>
            <color indexed="81"/>
            <rFont val="游ゴシック"/>
            <family val="3"/>
            <charset val="128"/>
          </rPr>
          <t>原則、有効数字３桁以上で入力してください。</t>
        </r>
      </text>
    </comment>
    <comment ref="F32" authorId="0" shapeId="0">
      <text>
        <r>
          <rPr>
            <b/>
            <sz val="10"/>
            <color indexed="81"/>
            <rFont val="游ゴシック"/>
            <family val="3"/>
            <charset val="128"/>
          </rPr>
          <t>原則、有効数字３桁以上で入力してください。</t>
        </r>
      </text>
    </comment>
    <comment ref="I32" authorId="0" shapeId="0">
      <text>
        <r>
          <rPr>
            <b/>
            <sz val="10"/>
            <color indexed="81"/>
            <rFont val="游ゴシック"/>
            <family val="3"/>
            <charset val="128"/>
          </rPr>
          <t>原則、有効数字３桁以上で入力してください。</t>
        </r>
      </text>
    </comment>
    <comment ref="F33" authorId="0" shapeId="0">
      <text>
        <r>
          <rPr>
            <b/>
            <sz val="10"/>
            <color indexed="81"/>
            <rFont val="游ゴシック"/>
            <family val="3"/>
            <charset val="128"/>
          </rPr>
          <t>原則、有効数字３桁以上で入力してください。</t>
        </r>
      </text>
    </comment>
    <comment ref="I33" authorId="0" shapeId="0">
      <text>
        <r>
          <rPr>
            <b/>
            <sz val="10"/>
            <color indexed="81"/>
            <rFont val="游ゴシック"/>
            <family val="3"/>
            <charset val="128"/>
          </rPr>
          <t>原則、有効数字３桁以上で入力してください。</t>
        </r>
      </text>
    </comment>
    <comment ref="F34" authorId="0" shapeId="0">
      <text>
        <r>
          <rPr>
            <b/>
            <sz val="10"/>
            <color indexed="81"/>
            <rFont val="游ゴシック"/>
            <family val="3"/>
            <charset val="128"/>
          </rPr>
          <t>原則、有効数字３桁以上で入力してください。</t>
        </r>
      </text>
    </comment>
    <comment ref="I34" authorId="0" shapeId="0">
      <text>
        <r>
          <rPr>
            <b/>
            <sz val="10"/>
            <color indexed="81"/>
            <rFont val="游ゴシック"/>
            <family val="3"/>
            <charset val="128"/>
          </rPr>
          <t>原則、有効数字３桁以上で入力してください。</t>
        </r>
      </text>
    </comment>
    <comment ref="U38" authorId="2" shapeId="0">
      <text>
        <r>
          <rPr>
            <b/>
            <sz val="9"/>
            <color indexed="81"/>
            <rFont val="游ゴシック"/>
            <family val="3"/>
            <charset val="128"/>
          </rPr>
          <t>ガス事業者名を入力してください。</t>
        </r>
      </text>
    </comment>
    <comment ref="F39" authorId="0" shapeId="0">
      <text>
        <r>
          <rPr>
            <b/>
            <sz val="10"/>
            <color indexed="81"/>
            <rFont val="游ゴシック"/>
            <family val="3"/>
            <charset val="128"/>
          </rPr>
          <t>右側太枠内に、排出係数を入力してください。数値は、原則、有効数字３桁以上で入力してください。</t>
        </r>
      </text>
    </comment>
    <comment ref="I39" authorId="0" shapeId="0">
      <text>
        <r>
          <rPr>
            <b/>
            <sz val="10"/>
            <color indexed="81"/>
            <rFont val="游ゴシック"/>
            <family val="3"/>
            <charset val="128"/>
          </rPr>
          <t>原則、有効数字３桁以上で入力してください。</t>
        </r>
      </text>
    </comment>
    <comment ref="S39" authorId="1" shapeId="0">
      <text>
        <r>
          <rPr>
            <b/>
            <sz val="9"/>
            <color indexed="81"/>
            <rFont val="游ゴシック"/>
            <family val="3"/>
            <charset val="128"/>
          </rPr>
          <t>ガス事業者が公表する基礎排出係数を入力してください。</t>
        </r>
      </text>
    </comment>
    <comment ref="F44" authorId="0" shapeId="0">
      <text>
        <r>
          <rPr>
            <b/>
            <sz val="10"/>
            <color indexed="81"/>
            <rFont val="游ゴシック"/>
            <family val="3"/>
            <charset val="128"/>
          </rPr>
          <t>原則、有効数字３桁以上で入力してください。</t>
        </r>
      </text>
    </comment>
    <comment ref="I44" authorId="0" shapeId="0">
      <text>
        <r>
          <rPr>
            <b/>
            <sz val="10"/>
            <color indexed="81"/>
            <rFont val="游ゴシック"/>
            <family val="3"/>
            <charset val="128"/>
          </rPr>
          <t>原則、有効数字３桁以上で入力してください。</t>
        </r>
      </text>
    </comment>
    <comment ref="F45" authorId="0" shapeId="0">
      <text>
        <r>
          <rPr>
            <b/>
            <sz val="10"/>
            <color indexed="81"/>
            <rFont val="游ゴシック"/>
            <family val="3"/>
            <charset val="128"/>
          </rPr>
          <t>右側太枠内に、排出係数を入力してください。数値は、原則、有効数字３桁以上で入力してください。</t>
        </r>
      </text>
    </comment>
    <comment ref="I45" authorId="0" shapeId="0">
      <text>
        <r>
          <rPr>
            <b/>
            <sz val="10"/>
            <color indexed="81"/>
            <rFont val="游ゴシック"/>
            <family val="3"/>
            <charset val="128"/>
          </rPr>
          <t>原則、有効数字３桁以上で入力してください。</t>
        </r>
      </text>
    </comment>
    <comment ref="S45" authorId="1" shapeId="0">
      <text>
        <r>
          <rPr>
            <b/>
            <sz val="9"/>
            <color indexed="81"/>
            <rFont val="游ゴシック"/>
            <family val="3"/>
            <charset val="128"/>
          </rPr>
          <t>基礎排出係数を入力して下さい。</t>
        </r>
      </text>
    </comment>
    <comment ref="F46" authorId="0" shapeId="0">
      <text>
        <r>
          <rPr>
            <b/>
            <sz val="10"/>
            <color indexed="81"/>
            <rFont val="游ゴシック"/>
            <family val="3"/>
            <charset val="128"/>
          </rPr>
          <t>右側太枠内に、排出係数を入力してください。数値は、原則、有効数字３桁以上で入力してください。</t>
        </r>
      </text>
    </comment>
    <comment ref="I46" authorId="0" shapeId="0">
      <text>
        <r>
          <rPr>
            <b/>
            <sz val="10"/>
            <color indexed="81"/>
            <rFont val="游ゴシック"/>
            <family val="3"/>
            <charset val="128"/>
          </rPr>
          <t>原則、有効数字３桁以上で入力してください。</t>
        </r>
      </text>
    </comment>
    <comment ref="S46" authorId="1" shapeId="0">
      <text>
        <r>
          <rPr>
            <b/>
            <sz val="9"/>
            <color indexed="81"/>
            <rFont val="游ゴシック"/>
            <family val="3"/>
            <charset val="128"/>
          </rPr>
          <t>基礎排出係数を入力して下さい。</t>
        </r>
      </text>
    </comment>
    <comment ref="F47" authorId="0" shapeId="0">
      <text>
        <r>
          <rPr>
            <b/>
            <sz val="10"/>
            <color indexed="81"/>
            <rFont val="游ゴシック"/>
            <family val="3"/>
            <charset val="128"/>
          </rPr>
          <t>右側太枠内に、排出係数を入力してください。数値は、原則、有効数字３桁以上で入力してください。</t>
        </r>
      </text>
    </comment>
    <comment ref="I47" authorId="0" shapeId="0">
      <text>
        <r>
          <rPr>
            <b/>
            <sz val="10"/>
            <color indexed="81"/>
            <rFont val="游ゴシック"/>
            <family val="3"/>
            <charset val="128"/>
          </rPr>
          <t>原則、有効数字３桁以上で入力してください。</t>
        </r>
      </text>
    </comment>
    <comment ref="S47" authorId="1" shapeId="0">
      <text>
        <r>
          <rPr>
            <b/>
            <sz val="9"/>
            <color indexed="81"/>
            <rFont val="游ゴシック"/>
            <family val="3"/>
            <charset val="128"/>
          </rPr>
          <t>基礎排出係数を入力して下さい。</t>
        </r>
      </text>
    </comment>
    <comment ref="O49" authorId="2" shapeId="0">
      <text>
        <r>
          <rPr>
            <b/>
            <sz val="11"/>
            <color indexed="10"/>
            <rFont val="メイリオ"/>
            <family val="3"/>
            <charset val="128"/>
          </rPr>
          <t>電気事業者名、排出係数、買電量をこの表の太枠内に上から順に入力してください！</t>
        </r>
      </text>
    </comment>
    <comment ref="P51" authorId="2" shapeId="0">
      <text>
        <r>
          <rPr>
            <b/>
            <sz val="8"/>
            <color indexed="81"/>
            <rFont val="游ゴシック"/>
            <family val="3"/>
            <charset val="128"/>
          </rPr>
          <t>電力事業者名を入力してください。詳しくは①基本情報の３を確認してください。</t>
        </r>
      </text>
    </comment>
    <comment ref="R51" authorId="2" shapeId="0">
      <text>
        <r>
          <rPr>
            <b/>
            <sz val="9"/>
            <color indexed="81"/>
            <rFont val="游ゴシック"/>
            <family val="3"/>
            <charset val="128"/>
          </rPr>
          <t>基礎排出係数を入力してください。詳しくは①基本情報の３を確認してください。</t>
        </r>
      </text>
    </comment>
    <comment ref="T51" authorId="2" shapeId="0">
      <text>
        <r>
          <rPr>
            <b/>
            <sz val="9"/>
            <color indexed="81"/>
            <rFont val="游ゴシック"/>
            <family val="3"/>
            <charset val="128"/>
          </rPr>
          <t>原則、有効数字３桁以上で記入してください。</t>
        </r>
      </text>
    </comment>
    <comment ref="U51" authorId="2" shapeId="0">
      <text>
        <r>
          <rPr>
            <b/>
            <sz val="9"/>
            <color indexed="81"/>
            <rFont val="游ゴシック"/>
            <family val="3"/>
            <charset val="128"/>
          </rPr>
          <t>原則、有効数字３桁以上で記入してください。</t>
        </r>
      </text>
    </comment>
    <comment ref="F52" authorId="2" shapeId="0">
      <text>
        <r>
          <rPr>
            <b/>
            <sz val="10"/>
            <color indexed="81"/>
            <rFont val="游ゴシック"/>
            <family val="3"/>
            <charset val="128"/>
          </rPr>
          <t>右側太枠内に電力事業者名、排出係数、買電量を入力してください。</t>
        </r>
      </text>
    </comment>
    <comment ref="P52" authorId="2" shapeId="0">
      <text>
        <r>
          <rPr>
            <b/>
            <sz val="8"/>
            <color indexed="81"/>
            <rFont val="游ゴシック"/>
            <family val="3"/>
            <charset val="128"/>
          </rPr>
          <t>電力事業者名を入力してください。詳しくは①基本情報の３を確認してください。</t>
        </r>
      </text>
    </comment>
    <comment ref="R52" authorId="2" shapeId="0">
      <text>
        <r>
          <rPr>
            <b/>
            <sz val="9"/>
            <color indexed="81"/>
            <rFont val="游ゴシック"/>
            <family val="3"/>
            <charset val="128"/>
          </rPr>
          <t>基礎排出係数を入力してください。詳しくは①基本情報の３を確認してください。</t>
        </r>
      </text>
    </comment>
    <comment ref="T52" authorId="2" shapeId="0">
      <text>
        <r>
          <rPr>
            <b/>
            <sz val="9"/>
            <color indexed="81"/>
            <rFont val="游ゴシック"/>
            <family val="3"/>
            <charset val="128"/>
          </rPr>
          <t>原則、有効数字３桁以上で記入してください。</t>
        </r>
      </text>
    </comment>
    <comment ref="U52" authorId="2" shapeId="0">
      <text>
        <r>
          <rPr>
            <b/>
            <sz val="9"/>
            <color indexed="81"/>
            <rFont val="游ゴシック"/>
            <family val="3"/>
            <charset val="128"/>
          </rPr>
          <t>原則、有効数字３桁以上で記入してください。</t>
        </r>
      </text>
    </comment>
    <comment ref="P53" authorId="2" shapeId="0">
      <text>
        <r>
          <rPr>
            <b/>
            <sz val="8"/>
            <color indexed="81"/>
            <rFont val="游ゴシック"/>
            <family val="3"/>
            <charset val="128"/>
          </rPr>
          <t>電力事業者名を入力してください。詳しくは①基本情報の３を確認してください。</t>
        </r>
      </text>
    </comment>
    <comment ref="R53" authorId="2" shapeId="0">
      <text>
        <r>
          <rPr>
            <b/>
            <sz val="9"/>
            <color indexed="81"/>
            <rFont val="游ゴシック"/>
            <family val="3"/>
            <charset val="128"/>
          </rPr>
          <t>基礎排出係数を入力してください。詳しくは①基本情報の３を確認してください。</t>
        </r>
      </text>
    </comment>
    <comment ref="T53" authorId="2" shapeId="0">
      <text>
        <r>
          <rPr>
            <b/>
            <sz val="9"/>
            <color indexed="81"/>
            <rFont val="游ゴシック"/>
            <family val="3"/>
            <charset val="128"/>
          </rPr>
          <t>原則、有効数字３桁以上で記入してください。</t>
        </r>
      </text>
    </comment>
    <comment ref="U53" authorId="2" shapeId="0">
      <text>
        <r>
          <rPr>
            <b/>
            <sz val="9"/>
            <color indexed="81"/>
            <rFont val="游ゴシック"/>
            <family val="3"/>
            <charset val="128"/>
          </rPr>
          <t>原則、有効数字３桁以上で記入してください。</t>
        </r>
      </text>
    </comment>
    <comment ref="F54" authorId="2" shapeId="0">
      <text>
        <r>
          <rPr>
            <b/>
            <sz val="10"/>
            <color indexed="81"/>
            <rFont val="游ゴシック"/>
            <family val="3"/>
            <charset val="128"/>
          </rPr>
          <t>右側太枠内に電力事業者名、排出係数、買電量を入力してください。</t>
        </r>
      </text>
    </comment>
    <comment ref="P54" authorId="2" shapeId="0">
      <text>
        <r>
          <rPr>
            <b/>
            <sz val="8"/>
            <color indexed="81"/>
            <rFont val="游ゴシック"/>
            <family val="3"/>
            <charset val="128"/>
          </rPr>
          <t>電力事業者名を入力してください。詳しくは①基本情報の３を確認してください。</t>
        </r>
      </text>
    </comment>
    <comment ref="R54" authorId="2" shapeId="0">
      <text>
        <r>
          <rPr>
            <b/>
            <sz val="9"/>
            <color indexed="81"/>
            <rFont val="游ゴシック"/>
            <family val="3"/>
            <charset val="128"/>
          </rPr>
          <t>基礎排出係数を入力してください。詳しくは①基本情報の３を確認してください。</t>
        </r>
      </text>
    </comment>
    <comment ref="T54" authorId="2" shapeId="0">
      <text>
        <r>
          <rPr>
            <b/>
            <sz val="9"/>
            <color indexed="81"/>
            <rFont val="游ゴシック"/>
            <family val="3"/>
            <charset val="128"/>
          </rPr>
          <t>原則、有効数字３桁以上で記入してください。</t>
        </r>
      </text>
    </comment>
    <comment ref="U54" authorId="2" shapeId="0">
      <text>
        <r>
          <rPr>
            <b/>
            <sz val="9"/>
            <color indexed="81"/>
            <rFont val="游ゴシック"/>
            <family val="3"/>
            <charset val="128"/>
          </rPr>
          <t>原則、有効数字３桁以上で記入してください。</t>
        </r>
      </text>
    </comment>
    <comment ref="F56" authorId="0" shapeId="0">
      <text>
        <r>
          <rPr>
            <b/>
            <sz val="11"/>
            <color indexed="81"/>
            <rFont val="游ゴシック"/>
            <family val="3"/>
            <charset val="128"/>
          </rPr>
          <t>原則、排出係数の有効桁数以上の有効桁数で入力してください。また、排出係数を入力してください（右側）。</t>
        </r>
      </text>
    </comment>
    <comment ref="S56" authorId="0" shapeId="0">
      <text>
        <r>
          <rPr>
            <b/>
            <sz val="9"/>
            <color indexed="81"/>
            <rFont val="游ゴシック"/>
            <family val="3"/>
            <charset val="128"/>
          </rPr>
          <t>上記以外の買電がある場合は、その排出係数を入力してください。</t>
        </r>
      </text>
    </comment>
    <comment ref="F57" authorId="0" shapeId="0">
      <text>
        <r>
          <rPr>
            <b/>
            <sz val="11"/>
            <color indexed="81"/>
            <rFont val="游ゴシック"/>
            <family val="3"/>
            <charset val="128"/>
          </rPr>
          <t>原則、排出係数の有効桁数以上の有効桁数で入力してください。</t>
        </r>
      </text>
    </comment>
    <comment ref="I57" authorId="0" shapeId="0">
      <text>
        <r>
          <rPr>
            <b/>
            <sz val="11"/>
            <color indexed="81"/>
            <rFont val="游ゴシック"/>
            <family val="3"/>
            <charset val="128"/>
          </rPr>
          <t>原則、排出係数の有効桁数以上の有効桁数で入力してください。また、排出係数を入力してください。</t>
        </r>
      </text>
    </comment>
    <comment ref="S57" authorId="0" shapeId="0">
      <text>
        <r>
          <rPr>
            <b/>
            <sz val="9"/>
            <color indexed="81"/>
            <rFont val="游ゴシック"/>
            <family val="3"/>
            <charset val="128"/>
          </rPr>
          <t>自家発電の電気で販売した量がある場合は、その排出係数を入力してください。</t>
        </r>
      </text>
    </comment>
    <comment ref="B62" authorId="0" shapeId="0">
      <text>
        <r>
          <rPr>
            <b/>
            <sz val="9"/>
            <color indexed="81"/>
            <rFont val="游ゴシック"/>
            <family val="3"/>
            <charset val="128"/>
          </rPr>
          <t>計算に用いた単位発熱量・排出係数を右表から変更した場合など、何の数値を用いたかを記載してください。</t>
        </r>
      </text>
    </comment>
    <comment ref="F72" authorId="0" shapeId="0">
      <text>
        <r>
          <rPr>
            <b/>
            <sz val="9"/>
            <color indexed="81"/>
            <rFont val="游ゴシック"/>
            <family val="3"/>
            <charset val="128"/>
          </rPr>
          <t>原則、有効数字３桁以上で入力してください。</t>
        </r>
      </text>
    </comment>
    <comment ref="I72" authorId="0" shapeId="0">
      <text>
        <r>
          <rPr>
            <b/>
            <sz val="9"/>
            <color indexed="81"/>
            <rFont val="游ゴシック"/>
            <family val="3"/>
            <charset val="128"/>
          </rPr>
          <t>原則、有効数字３桁以上で入力してください。</t>
        </r>
      </text>
    </comment>
    <comment ref="F73" authorId="0" shapeId="0">
      <text>
        <r>
          <rPr>
            <b/>
            <sz val="9"/>
            <color indexed="81"/>
            <rFont val="游ゴシック"/>
            <family val="3"/>
            <charset val="128"/>
          </rPr>
          <t>原則、有効数字３桁以上で入力してください。</t>
        </r>
      </text>
    </comment>
    <comment ref="I73" authorId="0" shapeId="0">
      <text>
        <r>
          <rPr>
            <b/>
            <sz val="9"/>
            <color indexed="81"/>
            <rFont val="游ゴシック"/>
            <family val="3"/>
            <charset val="128"/>
          </rPr>
          <t>原則、有効数字３桁以上で入力してください。</t>
        </r>
      </text>
    </comment>
    <comment ref="F74" authorId="0" shapeId="0">
      <text>
        <r>
          <rPr>
            <b/>
            <sz val="9"/>
            <color indexed="81"/>
            <rFont val="游ゴシック"/>
            <family val="3"/>
            <charset val="128"/>
          </rPr>
          <t>原則、有効数字３桁以上で入力してください。</t>
        </r>
      </text>
    </comment>
    <comment ref="I74" authorId="0" shapeId="0">
      <text>
        <r>
          <rPr>
            <b/>
            <sz val="9"/>
            <color indexed="81"/>
            <rFont val="游ゴシック"/>
            <family val="3"/>
            <charset val="128"/>
          </rPr>
          <t>原則、有効数字３桁以上で入力してください。</t>
        </r>
      </text>
    </comment>
    <comment ref="F75" authorId="0" shapeId="0">
      <text>
        <r>
          <rPr>
            <b/>
            <sz val="9"/>
            <color indexed="81"/>
            <rFont val="游ゴシック"/>
            <family val="3"/>
            <charset val="128"/>
          </rPr>
          <t>原則、有効数字３桁以上で入力してください。</t>
        </r>
      </text>
    </comment>
    <comment ref="I75" authorId="0" shapeId="0">
      <text>
        <r>
          <rPr>
            <b/>
            <sz val="9"/>
            <color indexed="81"/>
            <rFont val="游ゴシック"/>
            <family val="3"/>
            <charset val="128"/>
          </rPr>
          <t>原則、有効数字３桁以上で入力してください。</t>
        </r>
      </text>
    </comment>
    <comment ref="F76" authorId="0" shapeId="0">
      <text>
        <r>
          <rPr>
            <b/>
            <sz val="9"/>
            <color indexed="81"/>
            <rFont val="游ゴシック"/>
            <family val="3"/>
            <charset val="128"/>
          </rPr>
          <t>原則、有効数字３桁以上で入力してください。</t>
        </r>
      </text>
    </comment>
    <comment ref="I76" authorId="0" shapeId="0">
      <text>
        <r>
          <rPr>
            <b/>
            <sz val="9"/>
            <color indexed="81"/>
            <rFont val="游ゴシック"/>
            <family val="3"/>
            <charset val="128"/>
          </rPr>
          <t>原則、有効数字３桁以上で入力してください。</t>
        </r>
      </text>
    </comment>
    <comment ref="F77" authorId="0" shapeId="0">
      <text>
        <r>
          <rPr>
            <b/>
            <sz val="9"/>
            <color indexed="81"/>
            <rFont val="游ゴシック"/>
            <family val="3"/>
            <charset val="128"/>
          </rPr>
          <t>原則、有効数字３桁以上で入力してください。</t>
        </r>
      </text>
    </comment>
    <comment ref="I77" authorId="0" shapeId="0">
      <text>
        <r>
          <rPr>
            <b/>
            <sz val="9"/>
            <color indexed="81"/>
            <rFont val="游ゴシック"/>
            <family val="3"/>
            <charset val="128"/>
          </rPr>
          <t>原則、有効数字３桁以上で入力してください。</t>
        </r>
      </text>
    </comment>
    <comment ref="F78" authorId="0" shapeId="0">
      <text>
        <r>
          <rPr>
            <b/>
            <sz val="9"/>
            <color indexed="81"/>
            <rFont val="游ゴシック"/>
            <family val="3"/>
            <charset val="128"/>
          </rPr>
          <t>原則、有効数字３桁以上で入力してください。</t>
        </r>
      </text>
    </comment>
    <comment ref="I78" authorId="0" shapeId="0">
      <text>
        <r>
          <rPr>
            <b/>
            <sz val="9"/>
            <color indexed="81"/>
            <rFont val="游ゴシック"/>
            <family val="3"/>
            <charset val="128"/>
          </rPr>
          <t>原則、有効数字３桁以上で入力してください。</t>
        </r>
      </text>
    </comment>
    <comment ref="F79" authorId="0" shapeId="0">
      <text>
        <r>
          <rPr>
            <b/>
            <sz val="9"/>
            <color indexed="81"/>
            <rFont val="游ゴシック"/>
            <family val="3"/>
            <charset val="128"/>
          </rPr>
          <t>原則、有効数字３桁以上で入力してください。</t>
        </r>
      </text>
    </comment>
    <comment ref="I79" authorId="0" shapeId="0">
      <text>
        <r>
          <rPr>
            <b/>
            <sz val="9"/>
            <color indexed="81"/>
            <rFont val="游ゴシック"/>
            <family val="3"/>
            <charset val="128"/>
          </rPr>
          <t>原則、有効数字３桁以上で入力してください。</t>
        </r>
      </text>
    </comment>
    <comment ref="F80" authorId="0" shapeId="0">
      <text>
        <r>
          <rPr>
            <b/>
            <sz val="9"/>
            <color indexed="81"/>
            <rFont val="游ゴシック"/>
            <family val="3"/>
            <charset val="128"/>
          </rPr>
          <t>原則、有効数字３桁以上で入力してください。</t>
        </r>
      </text>
    </comment>
    <comment ref="I80" authorId="0" shapeId="0">
      <text>
        <r>
          <rPr>
            <b/>
            <sz val="9"/>
            <color indexed="81"/>
            <rFont val="游ゴシック"/>
            <family val="3"/>
            <charset val="128"/>
          </rPr>
          <t>原則、有効数字３桁以上で入力してください。</t>
        </r>
      </text>
    </comment>
    <comment ref="F81" authorId="0" shapeId="0">
      <text>
        <r>
          <rPr>
            <b/>
            <sz val="9"/>
            <color indexed="81"/>
            <rFont val="游ゴシック"/>
            <family val="3"/>
            <charset val="128"/>
          </rPr>
          <t>原則、有効数字３桁以上で入力してください。</t>
        </r>
      </text>
    </comment>
    <comment ref="I81" authorId="0" shapeId="0">
      <text>
        <r>
          <rPr>
            <b/>
            <sz val="9"/>
            <color indexed="81"/>
            <rFont val="游ゴシック"/>
            <family val="3"/>
            <charset val="128"/>
          </rPr>
          <t>原則、有効数字３桁以上で入力してください。</t>
        </r>
      </text>
    </comment>
    <comment ref="F82" authorId="0" shapeId="0">
      <text>
        <r>
          <rPr>
            <b/>
            <sz val="9"/>
            <color indexed="81"/>
            <rFont val="游ゴシック"/>
            <family val="3"/>
            <charset val="128"/>
          </rPr>
          <t>原則、有効数字３桁以上で入力してください。</t>
        </r>
      </text>
    </comment>
    <comment ref="I82" authorId="0" shapeId="0">
      <text>
        <r>
          <rPr>
            <b/>
            <sz val="9"/>
            <color indexed="81"/>
            <rFont val="游ゴシック"/>
            <family val="3"/>
            <charset val="128"/>
          </rPr>
          <t>原則、有効数字３桁以上で入力してください。</t>
        </r>
      </text>
    </comment>
    <comment ref="F83" authorId="0" shapeId="0">
      <text>
        <r>
          <rPr>
            <b/>
            <sz val="9"/>
            <color indexed="81"/>
            <rFont val="游ゴシック"/>
            <family val="3"/>
            <charset val="128"/>
          </rPr>
          <t>原則、有効数字３桁以上で入力してください。</t>
        </r>
      </text>
    </comment>
    <comment ref="I83" authorId="0" shapeId="0">
      <text>
        <r>
          <rPr>
            <b/>
            <sz val="9"/>
            <color indexed="81"/>
            <rFont val="游ゴシック"/>
            <family val="3"/>
            <charset val="128"/>
          </rPr>
          <t>原則、有効数字３桁以上で入力してください。</t>
        </r>
      </text>
    </comment>
    <comment ref="F84" authorId="0" shapeId="0">
      <text>
        <r>
          <rPr>
            <b/>
            <sz val="9"/>
            <color indexed="81"/>
            <rFont val="游ゴシック"/>
            <family val="3"/>
            <charset val="128"/>
          </rPr>
          <t>原則、有効数字３桁以上で入力してください。</t>
        </r>
      </text>
    </comment>
    <comment ref="I84" authorId="0" shapeId="0">
      <text>
        <r>
          <rPr>
            <b/>
            <sz val="9"/>
            <color indexed="81"/>
            <rFont val="游ゴシック"/>
            <family val="3"/>
            <charset val="128"/>
          </rPr>
          <t>原則、有効数字３桁以上で入力してください。</t>
        </r>
      </text>
    </comment>
    <comment ref="F85" authorId="0" shapeId="0">
      <text>
        <r>
          <rPr>
            <b/>
            <sz val="9"/>
            <color indexed="81"/>
            <rFont val="游ゴシック"/>
            <family val="3"/>
            <charset val="128"/>
          </rPr>
          <t>原則、有効数字３桁以上で入力してください。</t>
        </r>
      </text>
    </comment>
    <comment ref="I85" authorId="0" shapeId="0">
      <text>
        <r>
          <rPr>
            <b/>
            <sz val="9"/>
            <color indexed="81"/>
            <rFont val="游ゴシック"/>
            <family val="3"/>
            <charset val="128"/>
          </rPr>
          <t>原則、有効数字３桁以上で入力してください。</t>
        </r>
      </text>
    </comment>
    <comment ref="C86" authorId="1" shapeId="0">
      <text>
        <r>
          <rPr>
            <b/>
            <sz val="9"/>
            <color indexed="81"/>
            <rFont val="游ゴシック"/>
            <family val="3"/>
            <charset val="128"/>
          </rPr>
          <t>名称変更できます。その際、右側太枠内の発熱量と排出係数が一致するように、入力し直してください。当初は、輸入原料炭の発熱量と排出係数が入っています。輸入、コークス用、吹込用の複数に該当する場合は、「その他の燃料」の欄も活用してください。</t>
        </r>
      </text>
    </comment>
    <comment ref="F86" authorId="0" shapeId="0">
      <text>
        <r>
          <rPr>
            <b/>
            <sz val="9"/>
            <color indexed="81"/>
            <rFont val="游ゴシック"/>
            <family val="3"/>
            <charset val="128"/>
          </rPr>
          <t>原則、有効数字３桁以上で入力してください。</t>
        </r>
      </text>
    </comment>
    <comment ref="I86" authorId="0" shapeId="0">
      <text>
        <r>
          <rPr>
            <b/>
            <sz val="9"/>
            <color indexed="81"/>
            <rFont val="游ゴシック"/>
            <family val="3"/>
            <charset val="128"/>
          </rPr>
          <t>原則、有効数字３桁以上で入力してください。</t>
        </r>
      </text>
    </comment>
    <comment ref="P86" authorId="1" shapeId="0">
      <text>
        <r>
          <rPr>
            <b/>
            <sz val="9"/>
            <color indexed="81"/>
            <rFont val="游ゴシック"/>
            <family val="3"/>
            <charset val="128"/>
          </rPr>
          <t>輸入原料炭の発熱量を入力しています。
コークス原料炭は28.9、吹込用原料炭は28.3になります。</t>
        </r>
      </text>
    </comment>
    <comment ref="S86" authorId="1" shapeId="0">
      <text>
        <r>
          <rPr>
            <b/>
            <sz val="9"/>
            <color indexed="81"/>
            <rFont val="游ゴシック"/>
            <family val="3"/>
            <charset val="128"/>
          </rPr>
          <t>輸入原料炭の排出係数を入力しています。コークス用原料炭は0.0245、吹込用原料炭は0.0251になります。</t>
        </r>
      </text>
    </comment>
    <comment ref="C87" authorId="1" shapeId="0">
      <text>
        <r>
          <rPr>
            <b/>
            <sz val="9"/>
            <color indexed="81"/>
            <rFont val="游ゴシック"/>
            <family val="3"/>
            <charset val="128"/>
          </rPr>
          <t>名称変更できます。その際、右側太枠内の発熱量と排出係数が一致するように、入力し直してください。当初は、輸入一般炭の発熱量と排出係数が入っています。輸入、国産の複数に該当する場合は、「その他の燃料」の欄も活用してください。</t>
        </r>
      </text>
    </comment>
    <comment ref="F87" authorId="0" shapeId="0">
      <text>
        <r>
          <rPr>
            <b/>
            <sz val="9"/>
            <color indexed="81"/>
            <rFont val="游ゴシック"/>
            <family val="3"/>
            <charset val="128"/>
          </rPr>
          <t>原則、有効数字３桁以上で入力してください。</t>
        </r>
      </text>
    </comment>
    <comment ref="I87" authorId="0" shapeId="0">
      <text>
        <r>
          <rPr>
            <b/>
            <sz val="9"/>
            <color indexed="81"/>
            <rFont val="游ゴシック"/>
            <family val="3"/>
            <charset val="128"/>
          </rPr>
          <t>原則、有効数字３桁以上で入力してください。</t>
        </r>
      </text>
    </comment>
    <comment ref="P87" authorId="1" shapeId="0">
      <text>
        <r>
          <rPr>
            <b/>
            <sz val="9"/>
            <color indexed="81"/>
            <rFont val="游ゴシック"/>
            <family val="3"/>
            <charset val="128"/>
          </rPr>
          <t>輸入一般炭の発熱量を入力しています。国産一般炭は、24.2になります。</t>
        </r>
      </text>
    </comment>
    <comment ref="S87" authorId="1" shapeId="0">
      <text>
        <r>
          <rPr>
            <b/>
            <sz val="9"/>
            <color indexed="81"/>
            <rFont val="游ゴシック"/>
            <family val="3"/>
            <charset val="128"/>
          </rPr>
          <t>輸入一般炭の排出係数を入力しています。国産一般炭は、0.0242になります。</t>
        </r>
      </text>
    </comment>
    <comment ref="F88" authorId="0" shapeId="0">
      <text>
        <r>
          <rPr>
            <b/>
            <sz val="9"/>
            <color indexed="81"/>
            <rFont val="游ゴシック"/>
            <family val="3"/>
            <charset val="128"/>
          </rPr>
          <t>原則、有効数字３桁以上で入力してください。</t>
        </r>
      </text>
    </comment>
    <comment ref="I88" authorId="0" shapeId="0">
      <text>
        <r>
          <rPr>
            <b/>
            <sz val="9"/>
            <color indexed="81"/>
            <rFont val="游ゴシック"/>
            <family val="3"/>
            <charset val="128"/>
          </rPr>
          <t>原則、有効数字３桁以上で入力してください。</t>
        </r>
      </text>
    </comment>
    <comment ref="F89" authorId="0" shapeId="0">
      <text>
        <r>
          <rPr>
            <b/>
            <sz val="9"/>
            <color indexed="81"/>
            <rFont val="游ゴシック"/>
            <family val="3"/>
            <charset val="128"/>
          </rPr>
          <t>原則、有効数字３桁以上で入力してください。</t>
        </r>
      </text>
    </comment>
    <comment ref="I89" authorId="0" shapeId="0">
      <text>
        <r>
          <rPr>
            <b/>
            <sz val="9"/>
            <color indexed="81"/>
            <rFont val="游ゴシック"/>
            <family val="3"/>
            <charset val="128"/>
          </rPr>
          <t>原則、有効数字３桁以上で入力してください。</t>
        </r>
      </text>
    </comment>
    <comment ref="F90" authorId="0" shapeId="0">
      <text>
        <r>
          <rPr>
            <b/>
            <sz val="9"/>
            <color indexed="81"/>
            <rFont val="游ゴシック"/>
            <family val="3"/>
            <charset val="128"/>
          </rPr>
          <t>原則、有効数字３桁以上で入力してください。</t>
        </r>
      </text>
    </comment>
    <comment ref="I90" authorId="0" shapeId="0">
      <text>
        <r>
          <rPr>
            <b/>
            <sz val="9"/>
            <color indexed="81"/>
            <rFont val="游ゴシック"/>
            <family val="3"/>
            <charset val="128"/>
          </rPr>
          <t>原則、有効数字３桁以上で入力してください。</t>
        </r>
      </text>
    </comment>
    <comment ref="F91" authorId="0" shapeId="0">
      <text>
        <r>
          <rPr>
            <b/>
            <sz val="9"/>
            <color indexed="81"/>
            <rFont val="游ゴシック"/>
            <family val="3"/>
            <charset val="128"/>
          </rPr>
          <t>原則、有効数字３桁以上で入力してください。</t>
        </r>
      </text>
    </comment>
    <comment ref="I91" authorId="0" shapeId="0">
      <text>
        <r>
          <rPr>
            <b/>
            <sz val="9"/>
            <color indexed="81"/>
            <rFont val="游ゴシック"/>
            <family val="3"/>
            <charset val="128"/>
          </rPr>
          <t>原則、有効数字３桁以上で入力してください。</t>
        </r>
      </text>
    </comment>
    <comment ref="F92" authorId="0" shapeId="0">
      <text>
        <r>
          <rPr>
            <b/>
            <sz val="9"/>
            <color indexed="81"/>
            <rFont val="游ゴシック"/>
            <family val="3"/>
            <charset val="128"/>
          </rPr>
          <t>原則、有効数字３桁以上で入力してください。</t>
        </r>
      </text>
    </comment>
    <comment ref="I92" authorId="0" shapeId="0">
      <text>
        <r>
          <rPr>
            <b/>
            <sz val="9"/>
            <color indexed="81"/>
            <rFont val="游ゴシック"/>
            <family val="3"/>
            <charset val="128"/>
          </rPr>
          <t>原則、有効数字３桁以上で入力してください。</t>
        </r>
      </text>
    </comment>
    <comment ref="F93" authorId="0" shapeId="0">
      <text>
        <r>
          <rPr>
            <b/>
            <sz val="9"/>
            <color indexed="81"/>
            <rFont val="游ゴシック"/>
            <family val="3"/>
            <charset val="128"/>
          </rPr>
          <t>原則、有効数字３桁以上で入力してください。</t>
        </r>
      </text>
    </comment>
    <comment ref="I93" authorId="0" shapeId="0">
      <text>
        <r>
          <rPr>
            <b/>
            <sz val="9"/>
            <color indexed="81"/>
            <rFont val="游ゴシック"/>
            <family val="3"/>
            <charset val="128"/>
          </rPr>
          <t>原則、有効数字３桁以上で入力してください。</t>
        </r>
      </text>
    </comment>
    <comment ref="F94" authorId="0" shapeId="0">
      <text>
        <r>
          <rPr>
            <b/>
            <sz val="10"/>
            <color indexed="81"/>
            <rFont val="游ゴシック"/>
            <family val="3"/>
            <charset val="128"/>
          </rPr>
          <t>原則、有効数字３桁以上で入力してください。</t>
        </r>
      </text>
    </comment>
    <comment ref="I94" authorId="0" shapeId="0">
      <text>
        <r>
          <rPr>
            <b/>
            <sz val="10"/>
            <color indexed="81"/>
            <rFont val="游ゴシック"/>
            <family val="3"/>
            <charset val="128"/>
          </rPr>
          <t>原則、有効数字３桁以上で入力してください。</t>
        </r>
      </text>
    </comment>
    <comment ref="F95" authorId="0" shapeId="0">
      <text>
        <r>
          <rPr>
            <b/>
            <sz val="10"/>
            <color indexed="81"/>
            <rFont val="游ゴシック"/>
            <family val="3"/>
            <charset val="128"/>
          </rPr>
          <t>原則、有効数字３桁以上で入力してください。</t>
        </r>
      </text>
    </comment>
    <comment ref="I95" authorId="0" shapeId="0">
      <text>
        <r>
          <rPr>
            <b/>
            <sz val="10"/>
            <color indexed="81"/>
            <rFont val="游ゴシック"/>
            <family val="3"/>
            <charset val="128"/>
          </rPr>
          <t>原則、有効数字３桁以上で入力してください。</t>
        </r>
      </text>
    </comment>
    <comment ref="F96" authorId="0" shapeId="0">
      <text>
        <r>
          <rPr>
            <b/>
            <sz val="10"/>
            <color indexed="81"/>
            <rFont val="游ゴシック"/>
            <family val="3"/>
            <charset val="128"/>
          </rPr>
          <t>原則、有効数字３桁以上で入力してください。</t>
        </r>
      </text>
    </comment>
    <comment ref="I96" authorId="0" shapeId="0">
      <text>
        <r>
          <rPr>
            <b/>
            <sz val="10"/>
            <color indexed="81"/>
            <rFont val="游ゴシック"/>
            <family val="3"/>
            <charset val="128"/>
          </rPr>
          <t>原則、有効数字３桁以上で入力してください。</t>
        </r>
      </text>
    </comment>
    <comment ref="F97" authorId="0" shapeId="0">
      <text>
        <r>
          <rPr>
            <b/>
            <sz val="10"/>
            <color indexed="81"/>
            <rFont val="游ゴシック"/>
            <family val="3"/>
            <charset val="128"/>
          </rPr>
          <t>原則、有効数字３桁以上で入力してください。</t>
        </r>
      </text>
    </comment>
    <comment ref="I97" authorId="0" shapeId="0">
      <text>
        <r>
          <rPr>
            <b/>
            <sz val="10"/>
            <color indexed="81"/>
            <rFont val="游ゴシック"/>
            <family val="3"/>
            <charset val="128"/>
          </rPr>
          <t>原則、有効数字３桁以上で入力してください。</t>
        </r>
      </text>
    </comment>
    <comment ref="F98" authorId="0" shapeId="0">
      <text>
        <r>
          <rPr>
            <b/>
            <sz val="10"/>
            <color indexed="81"/>
            <rFont val="游ゴシック"/>
            <family val="3"/>
            <charset val="128"/>
          </rPr>
          <t>原則、有効数字３桁以上で入力してください。</t>
        </r>
      </text>
    </comment>
    <comment ref="I98" authorId="0" shapeId="0">
      <text>
        <r>
          <rPr>
            <b/>
            <sz val="10"/>
            <color indexed="81"/>
            <rFont val="游ゴシック"/>
            <family val="3"/>
            <charset val="128"/>
          </rPr>
          <t>原則、有効数字３桁以上で入力してください。</t>
        </r>
      </text>
    </comment>
    <comment ref="U102" authorId="2" shapeId="0">
      <text>
        <r>
          <rPr>
            <b/>
            <sz val="9"/>
            <color indexed="81"/>
            <rFont val="游ゴシック"/>
            <family val="3"/>
            <charset val="128"/>
          </rPr>
          <t>ガス事業者名を入力してください。</t>
        </r>
      </text>
    </comment>
    <comment ref="F103" authorId="0" shapeId="0">
      <text>
        <r>
          <rPr>
            <b/>
            <sz val="10"/>
            <color indexed="81"/>
            <rFont val="游ゴシック"/>
            <family val="3"/>
            <charset val="128"/>
          </rPr>
          <t>右側太枠内に、排出係数を入力してください。数値は、原則、有効数字３桁以上で入力してください。</t>
        </r>
      </text>
    </comment>
    <comment ref="I103" authorId="0" shapeId="0">
      <text>
        <r>
          <rPr>
            <b/>
            <sz val="10"/>
            <color indexed="81"/>
            <rFont val="游ゴシック"/>
            <family val="3"/>
            <charset val="128"/>
          </rPr>
          <t>原則、有効数字３桁以上で入力してください。</t>
        </r>
      </text>
    </comment>
    <comment ref="S103" authorId="1" shapeId="0">
      <text>
        <r>
          <rPr>
            <b/>
            <sz val="9"/>
            <color indexed="81"/>
            <rFont val="游ゴシック"/>
            <family val="3"/>
            <charset val="128"/>
          </rPr>
          <t>ガス事業者が公表する基礎排出係数を入力してください。</t>
        </r>
      </text>
    </comment>
    <comment ref="F108" authorId="0" shapeId="0">
      <text>
        <r>
          <rPr>
            <b/>
            <sz val="10"/>
            <color indexed="81"/>
            <rFont val="游ゴシック"/>
            <family val="3"/>
            <charset val="128"/>
          </rPr>
          <t>原則、有効数字３桁以上で入力してください。</t>
        </r>
      </text>
    </comment>
    <comment ref="I108" authorId="0" shapeId="0">
      <text>
        <r>
          <rPr>
            <b/>
            <sz val="10"/>
            <color indexed="81"/>
            <rFont val="游ゴシック"/>
            <family val="3"/>
            <charset val="128"/>
          </rPr>
          <t>原則、有効数字３桁以上で入力してください。</t>
        </r>
      </text>
    </comment>
    <comment ref="F109" authorId="0" shapeId="0">
      <text>
        <r>
          <rPr>
            <b/>
            <sz val="10"/>
            <color indexed="81"/>
            <rFont val="游ゴシック"/>
            <family val="3"/>
            <charset val="128"/>
          </rPr>
          <t>右側太枠内に、排出係数を入力してください。数値は、原則、有効数字３桁以上で入力してください。</t>
        </r>
      </text>
    </comment>
    <comment ref="I109" authorId="0" shapeId="0">
      <text>
        <r>
          <rPr>
            <b/>
            <sz val="10"/>
            <color indexed="81"/>
            <rFont val="游ゴシック"/>
            <family val="3"/>
            <charset val="128"/>
          </rPr>
          <t>原則、有効数字３桁以上で入力してください。</t>
        </r>
      </text>
    </comment>
    <comment ref="S109" authorId="1" shapeId="0">
      <text>
        <r>
          <rPr>
            <b/>
            <sz val="9"/>
            <color indexed="81"/>
            <rFont val="游ゴシック"/>
            <family val="3"/>
            <charset val="128"/>
          </rPr>
          <t>基礎排出係数を入力して下さい。</t>
        </r>
      </text>
    </comment>
    <comment ref="F110" authorId="0" shapeId="0">
      <text>
        <r>
          <rPr>
            <b/>
            <sz val="10"/>
            <color indexed="81"/>
            <rFont val="游ゴシック"/>
            <family val="3"/>
            <charset val="128"/>
          </rPr>
          <t>右側太枠内に、排出係数を入力してください。数値は、原則、有効数字３桁以上で入力してください。</t>
        </r>
      </text>
    </comment>
    <comment ref="I110" authorId="0" shapeId="0">
      <text>
        <r>
          <rPr>
            <b/>
            <sz val="10"/>
            <color indexed="81"/>
            <rFont val="游ゴシック"/>
            <family val="3"/>
            <charset val="128"/>
          </rPr>
          <t>原則、有効数字３桁以上で入力してください。</t>
        </r>
      </text>
    </comment>
    <comment ref="S110" authorId="1" shapeId="0">
      <text>
        <r>
          <rPr>
            <b/>
            <sz val="9"/>
            <color indexed="81"/>
            <rFont val="游ゴシック"/>
            <family val="3"/>
            <charset val="128"/>
          </rPr>
          <t>基礎排出係数を入力して下さい。</t>
        </r>
      </text>
    </comment>
    <comment ref="F111" authorId="0" shapeId="0">
      <text>
        <r>
          <rPr>
            <b/>
            <sz val="10"/>
            <color indexed="81"/>
            <rFont val="游ゴシック"/>
            <family val="3"/>
            <charset val="128"/>
          </rPr>
          <t>右側太枠内に、排出係数を入力してください。数値は、原則、有効数字３桁以上で入力してください。</t>
        </r>
      </text>
    </comment>
    <comment ref="I111" authorId="0" shapeId="0">
      <text>
        <r>
          <rPr>
            <b/>
            <sz val="10"/>
            <color indexed="81"/>
            <rFont val="游ゴシック"/>
            <family val="3"/>
            <charset val="128"/>
          </rPr>
          <t>原則、有効数字３桁以上で入力してください。</t>
        </r>
      </text>
    </comment>
    <comment ref="S111" authorId="1" shapeId="0">
      <text>
        <r>
          <rPr>
            <b/>
            <sz val="9"/>
            <color indexed="81"/>
            <rFont val="游ゴシック"/>
            <family val="3"/>
            <charset val="128"/>
          </rPr>
          <t>基礎排出係数を入力して下さい。</t>
        </r>
      </text>
    </comment>
    <comment ref="O113" authorId="2" shapeId="0">
      <text>
        <r>
          <rPr>
            <b/>
            <sz val="11"/>
            <color indexed="10"/>
            <rFont val="メイリオ"/>
            <family val="3"/>
            <charset val="128"/>
          </rPr>
          <t>電気事業者名、排出係数、買電量をこの表の太枠内に上から順に入力してください！</t>
        </r>
      </text>
    </comment>
    <comment ref="P115" authorId="2" shapeId="0">
      <text>
        <r>
          <rPr>
            <b/>
            <sz val="8"/>
            <color indexed="81"/>
            <rFont val="游ゴシック"/>
            <family val="3"/>
            <charset val="128"/>
          </rPr>
          <t>電力事業者名を入力してください。詳しくは①基本情報の３を確認してください。</t>
        </r>
      </text>
    </comment>
    <comment ref="R115" authorId="2" shapeId="0">
      <text>
        <r>
          <rPr>
            <b/>
            <sz val="9"/>
            <color indexed="81"/>
            <rFont val="游ゴシック"/>
            <family val="3"/>
            <charset val="128"/>
          </rPr>
          <t>基礎排出係数を入力してください。詳しくは①基本情報の３を確認してください。</t>
        </r>
      </text>
    </comment>
    <comment ref="T115" authorId="2" shapeId="0">
      <text>
        <r>
          <rPr>
            <b/>
            <sz val="9"/>
            <color indexed="81"/>
            <rFont val="游ゴシック"/>
            <family val="3"/>
            <charset val="128"/>
          </rPr>
          <t>原則、有効数字３桁以上で記入してください。</t>
        </r>
      </text>
    </comment>
    <comment ref="U115" authorId="2" shapeId="0">
      <text>
        <r>
          <rPr>
            <b/>
            <sz val="9"/>
            <color indexed="81"/>
            <rFont val="游ゴシック"/>
            <family val="3"/>
            <charset val="128"/>
          </rPr>
          <t>原則、有効数字３桁以上で記入してください。</t>
        </r>
      </text>
    </comment>
    <comment ref="F116" authorId="2" shapeId="0">
      <text>
        <r>
          <rPr>
            <b/>
            <sz val="10"/>
            <color indexed="81"/>
            <rFont val="游ゴシック"/>
            <family val="3"/>
            <charset val="128"/>
          </rPr>
          <t>右側太枠内に電力事業者名、排出係数、買電量を入力してください。</t>
        </r>
      </text>
    </comment>
    <comment ref="P116" authorId="2" shapeId="0">
      <text>
        <r>
          <rPr>
            <b/>
            <sz val="8"/>
            <color indexed="81"/>
            <rFont val="游ゴシック"/>
            <family val="3"/>
            <charset val="128"/>
          </rPr>
          <t>電力事業者名を入力してください。詳しくは①基本情報の３を確認してください。</t>
        </r>
      </text>
    </comment>
    <comment ref="R116" authorId="2" shapeId="0">
      <text>
        <r>
          <rPr>
            <b/>
            <sz val="9"/>
            <color indexed="81"/>
            <rFont val="游ゴシック"/>
            <family val="3"/>
            <charset val="128"/>
          </rPr>
          <t>基礎排出係数を入力してください。詳しくは①基本情報の３を確認してください。</t>
        </r>
      </text>
    </comment>
    <comment ref="T116" authorId="2" shapeId="0">
      <text>
        <r>
          <rPr>
            <b/>
            <sz val="9"/>
            <color indexed="81"/>
            <rFont val="游ゴシック"/>
            <family val="3"/>
            <charset val="128"/>
          </rPr>
          <t>原則、有効数字３桁以上で記入してください。</t>
        </r>
      </text>
    </comment>
    <comment ref="U116" authorId="2" shapeId="0">
      <text>
        <r>
          <rPr>
            <b/>
            <sz val="9"/>
            <color indexed="81"/>
            <rFont val="游ゴシック"/>
            <family val="3"/>
            <charset val="128"/>
          </rPr>
          <t>原則、有効数字３桁以上で記入してください。</t>
        </r>
      </text>
    </comment>
    <comment ref="P117" authorId="2" shapeId="0">
      <text>
        <r>
          <rPr>
            <b/>
            <sz val="8"/>
            <color indexed="81"/>
            <rFont val="游ゴシック"/>
            <family val="3"/>
            <charset val="128"/>
          </rPr>
          <t>電力事業者名を入力してください。詳しくは①基本情報の３を確認してください。</t>
        </r>
      </text>
    </comment>
    <comment ref="R117" authorId="2" shapeId="0">
      <text>
        <r>
          <rPr>
            <b/>
            <sz val="9"/>
            <color indexed="81"/>
            <rFont val="游ゴシック"/>
            <family val="3"/>
            <charset val="128"/>
          </rPr>
          <t>基礎排出係数を入力してください。詳しくは①基本情報の３を確認してください。</t>
        </r>
      </text>
    </comment>
    <comment ref="T117" authorId="2" shapeId="0">
      <text>
        <r>
          <rPr>
            <b/>
            <sz val="9"/>
            <color indexed="81"/>
            <rFont val="游ゴシック"/>
            <family val="3"/>
            <charset val="128"/>
          </rPr>
          <t>原則、有効数字３桁以上で記入してください。</t>
        </r>
      </text>
    </comment>
    <comment ref="U117" authorId="2" shapeId="0">
      <text>
        <r>
          <rPr>
            <b/>
            <sz val="9"/>
            <color indexed="81"/>
            <rFont val="游ゴシック"/>
            <family val="3"/>
            <charset val="128"/>
          </rPr>
          <t>原則、有効数字３桁以上で記入してください。</t>
        </r>
      </text>
    </comment>
    <comment ref="F118" authorId="2" shapeId="0">
      <text>
        <r>
          <rPr>
            <b/>
            <sz val="10"/>
            <color indexed="81"/>
            <rFont val="游ゴシック"/>
            <family val="3"/>
            <charset val="128"/>
          </rPr>
          <t>右側太枠内に電力事業者名、排出係数、買電量を入力してください。</t>
        </r>
      </text>
    </comment>
    <comment ref="P118" authorId="2" shapeId="0">
      <text>
        <r>
          <rPr>
            <b/>
            <sz val="8"/>
            <color indexed="81"/>
            <rFont val="游ゴシック"/>
            <family val="3"/>
            <charset val="128"/>
          </rPr>
          <t>電力事業者名を入力してください。詳しくは①基本情報の３を確認してください。</t>
        </r>
      </text>
    </comment>
    <comment ref="R118" authorId="2" shapeId="0">
      <text>
        <r>
          <rPr>
            <b/>
            <sz val="9"/>
            <color indexed="81"/>
            <rFont val="游ゴシック"/>
            <family val="3"/>
            <charset val="128"/>
          </rPr>
          <t>基礎排出係数を入力してください。詳しくは①基本情報の３を確認してください。</t>
        </r>
      </text>
    </comment>
    <comment ref="T118" authorId="2" shapeId="0">
      <text>
        <r>
          <rPr>
            <b/>
            <sz val="9"/>
            <color indexed="81"/>
            <rFont val="游ゴシック"/>
            <family val="3"/>
            <charset val="128"/>
          </rPr>
          <t>原則、有効数字３桁以上で記入してください。</t>
        </r>
      </text>
    </comment>
    <comment ref="U118" authorId="2" shapeId="0">
      <text>
        <r>
          <rPr>
            <b/>
            <sz val="9"/>
            <color indexed="81"/>
            <rFont val="游ゴシック"/>
            <family val="3"/>
            <charset val="128"/>
          </rPr>
          <t>原則、有効数字３桁以上で記入してください。</t>
        </r>
      </text>
    </comment>
    <comment ref="F120" authorId="0" shapeId="0">
      <text>
        <r>
          <rPr>
            <b/>
            <sz val="11"/>
            <color indexed="81"/>
            <rFont val="游ゴシック"/>
            <family val="3"/>
            <charset val="128"/>
          </rPr>
          <t>原則、排出係数の有効桁数以上の有効桁数で入力してください。また、排出係数を入力してください（右側）。</t>
        </r>
      </text>
    </comment>
    <comment ref="S120" authorId="0" shapeId="0">
      <text>
        <r>
          <rPr>
            <b/>
            <sz val="9"/>
            <color indexed="81"/>
            <rFont val="游ゴシック"/>
            <family val="3"/>
            <charset val="128"/>
          </rPr>
          <t>上記以外の買電がある場合は、その排出係数を入力してください。</t>
        </r>
      </text>
    </comment>
    <comment ref="F121" authorId="0" shapeId="0">
      <text>
        <r>
          <rPr>
            <b/>
            <sz val="11"/>
            <color indexed="81"/>
            <rFont val="游ゴシック"/>
            <family val="3"/>
            <charset val="128"/>
          </rPr>
          <t>原則、排出係数の有効桁数以上の有効桁数で入力してください。</t>
        </r>
      </text>
    </comment>
    <comment ref="I121" authorId="0" shapeId="0">
      <text>
        <r>
          <rPr>
            <b/>
            <sz val="11"/>
            <color indexed="81"/>
            <rFont val="游ゴシック"/>
            <family val="3"/>
            <charset val="128"/>
          </rPr>
          <t>原則、排出係数の有効桁数以上の有効桁数で入力してください。また、排出係数を入力してください。</t>
        </r>
      </text>
    </comment>
    <comment ref="S121" authorId="0" shapeId="0">
      <text>
        <r>
          <rPr>
            <b/>
            <sz val="9"/>
            <color indexed="81"/>
            <rFont val="游ゴシック"/>
            <family val="3"/>
            <charset val="128"/>
          </rPr>
          <t>自家発電の電気で販売した量がある場合は、その排出係数を入力してください。</t>
        </r>
      </text>
    </comment>
    <comment ref="B126" authorId="0" shapeId="0">
      <text>
        <r>
          <rPr>
            <b/>
            <sz val="9"/>
            <color indexed="81"/>
            <rFont val="游ゴシック"/>
            <family val="3"/>
            <charset val="128"/>
          </rPr>
          <t>計算に用いた単位発熱量・排出係数を右表から変更した場合など、何の数値を用いたかを記載してください。</t>
        </r>
      </text>
    </comment>
    <comment ref="F136" authorId="0" shapeId="0">
      <text>
        <r>
          <rPr>
            <b/>
            <sz val="9"/>
            <color indexed="81"/>
            <rFont val="游ゴシック"/>
            <family val="3"/>
            <charset val="128"/>
          </rPr>
          <t>原則、有効数字３桁以上で入力してください。</t>
        </r>
      </text>
    </comment>
    <comment ref="I136" authorId="0" shapeId="0">
      <text>
        <r>
          <rPr>
            <b/>
            <sz val="9"/>
            <color indexed="81"/>
            <rFont val="游ゴシック"/>
            <family val="3"/>
            <charset val="128"/>
          </rPr>
          <t>原則、有効数字３桁以上で入力してください。</t>
        </r>
      </text>
    </comment>
    <comment ref="F137" authorId="0" shapeId="0">
      <text>
        <r>
          <rPr>
            <b/>
            <sz val="9"/>
            <color indexed="81"/>
            <rFont val="游ゴシック"/>
            <family val="3"/>
            <charset val="128"/>
          </rPr>
          <t>原則、有効数字３桁以上で入力してください。</t>
        </r>
      </text>
    </comment>
    <comment ref="I137" authorId="0" shapeId="0">
      <text>
        <r>
          <rPr>
            <b/>
            <sz val="9"/>
            <color indexed="81"/>
            <rFont val="游ゴシック"/>
            <family val="3"/>
            <charset val="128"/>
          </rPr>
          <t>原則、有効数字３桁以上で入力してください。</t>
        </r>
      </text>
    </comment>
    <comment ref="F138" authorId="0" shapeId="0">
      <text>
        <r>
          <rPr>
            <b/>
            <sz val="9"/>
            <color indexed="81"/>
            <rFont val="游ゴシック"/>
            <family val="3"/>
            <charset val="128"/>
          </rPr>
          <t>原則、有効数字３桁以上で入力してください。</t>
        </r>
      </text>
    </comment>
    <comment ref="I138" authorId="0" shapeId="0">
      <text>
        <r>
          <rPr>
            <b/>
            <sz val="9"/>
            <color indexed="81"/>
            <rFont val="游ゴシック"/>
            <family val="3"/>
            <charset val="128"/>
          </rPr>
          <t>原則、有効数字３桁以上で入力してください。</t>
        </r>
      </text>
    </comment>
    <comment ref="F139" authorId="0" shapeId="0">
      <text>
        <r>
          <rPr>
            <b/>
            <sz val="9"/>
            <color indexed="81"/>
            <rFont val="游ゴシック"/>
            <family val="3"/>
            <charset val="128"/>
          </rPr>
          <t>原則、有効数字３桁以上で入力してください。</t>
        </r>
      </text>
    </comment>
    <comment ref="I139" authorId="0" shapeId="0">
      <text>
        <r>
          <rPr>
            <b/>
            <sz val="9"/>
            <color indexed="81"/>
            <rFont val="游ゴシック"/>
            <family val="3"/>
            <charset val="128"/>
          </rPr>
          <t>原則、有効数字３桁以上で入力してください。</t>
        </r>
      </text>
    </comment>
    <comment ref="F140" authorId="0" shapeId="0">
      <text>
        <r>
          <rPr>
            <b/>
            <sz val="9"/>
            <color indexed="81"/>
            <rFont val="游ゴシック"/>
            <family val="3"/>
            <charset val="128"/>
          </rPr>
          <t>原則、有効数字３桁以上で入力してください。</t>
        </r>
      </text>
    </comment>
    <comment ref="I140" authorId="0" shapeId="0">
      <text>
        <r>
          <rPr>
            <b/>
            <sz val="9"/>
            <color indexed="81"/>
            <rFont val="游ゴシック"/>
            <family val="3"/>
            <charset val="128"/>
          </rPr>
          <t>原則、有効数字３桁以上で入力してください。</t>
        </r>
      </text>
    </comment>
    <comment ref="F141" authorId="0" shapeId="0">
      <text>
        <r>
          <rPr>
            <b/>
            <sz val="9"/>
            <color indexed="81"/>
            <rFont val="游ゴシック"/>
            <family val="3"/>
            <charset val="128"/>
          </rPr>
          <t>原則、有効数字３桁以上で入力してください。</t>
        </r>
      </text>
    </comment>
    <comment ref="I141" authorId="0" shapeId="0">
      <text>
        <r>
          <rPr>
            <b/>
            <sz val="9"/>
            <color indexed="81"/>
            <rFont val="游ゴシック"/>
            <family val="3"/>
            <charset val="128"/>
          </rPr>
          <t>原則、有効数字３桁以上で入力してください。</t>
        </r>
      </text>
    </comment>
    <comment ref="F142" authorId="0" shapeId="0">
      <text>
        <r>
          <rPr>
            <b/>
            <sz val="9"/>
            <color indexed="81"/>
            <rFont val="游ゴシック"/>
            <family val="3"/>
            <charset val="128"/>
          </rPr>
          <t>原則、有効数字３桁以上で入力してください。</t>
        </r>
      </text>
    </comment>
    <comment ref="I142" authorId="0" shapeId="0">
      <text>
        <r>
          <rPr>
            <b/>
            <sz val="9"/>
            <color indexed="81"/>
            <rFont val="游ゴシック"/>
            <family val="3"/>
            <charset val="128"/>
          </rPr>
          <t>原則、有効数字３桁以上で入力してください。</t>
        </r>
      </text>
    </comment>
    <comment ref="F143" authorId="0" shapeId="0">
      <text>
        <r>
          <rPr>
            <b/>
            <sz val="9"/>
            <color indexed="81"/>
            <rFont val="游ゴシック"/>
            <family val="3"/>
            <charset val="128"/>
          </rPr>
          <t>原則、有効数字３桁以上で入力してください。</t>
        </r>
      </text>
    </comment>
    <comment ref="I143" authorId="0" shapeId="0">
      <text>
        <r>
          <rPr>
            <b/>
            <sz val="9"/>
            <color indexed="81"/>
            <rFont val="游ゴシック"/>
            <family val="3"/>
            <charset val="128"/>
          </rPr>
          <t>原則、有効数字３桁以上で入力してください。</t>
        </r>
      </text>
    </comment>
    <comment ref="F144" authorId="0" shapeId="0">
      <text>
        <r>
          <rPr>
            <b/>
            <sz val="9"/>
            <color indexed="81"/>
            <rFont val="游ゴシック"/>
            <family val="3"/>
            <charset val="128"/>
          </rPr>
          <t>原則、有効数字３桁以上で入力してください。</t>
        </r>
      </text>
    </comment>
    <comment ref="I144" authorId="0" shapeId="0">
      <text>
        <r>
          <rPr>
            <b/>
            <sz val="9"/>
            <color indexed="81"/>
            <rFont val="游ゴシック"/>
            <family val="3"/>
            <charset val="128"/>
          </rPr>
          <t>原則、有効数字３桁以上で入力してください。</t>
        </r>
      </text>
    </comment>
    <comment ref="F145" authorId="0" shapeId="0">
      <text>
        <r>
          <rPr>
            <b/>
            <sz val="9"/>
            <color indexed="81"/>
            <rFont val="游ゴシック"/>
            <family val="3"/>
            <charset val="128"/>
          </rPr>
          <t>原則、有効数字３桁以上で入力してください。</t>
        </r>
      </text>
    </comment>
    <comment ref="I145" authorId="0" shapeId="0">
      <text>
        <r>
          <rPr>
            <b/>
            <sz val="9"/>
            <color indexed="81"/>
            <rFont val="游ゴシック"/>
            <family val="3"/>
            <charset val="128"/>
          </rPr>
          <t>原則、有効数字３桁以上で入力してください。</t>
        </r>
      </text>
    </comment>
    <comment ref="F146" authorId="0" shapeId="0">
      <text>
        <r>
          <rPr>
            <b/>
            <sz val="9"/>
            <color indexed="81"/>
            <rFont val="游ゴシック"/>
            <family val="3"/>
            <charset val="128"/>
          </rPr>
          <t>原則、有効数字３桁以上で入力してください。</t>
        </r>
      </text>
    </comment>
    <comment ref="I146" authorId="0" shapeId="0">
      <text>
        <r>
          <rPr>
            <b/>
            <sz val="9"/>
            <color indexed="81"/>
            <rFont val="游ゴシック"/>
            <family val="3"/>
            <charset val="128"/>
          </rPr>
          <t>原則、有効数字３桁以上で入力してください。</t>
        </r>
      </text>
    </comment>
    <comment ref="F147" authorId="0" shapeId="0">
      <text>
        <r>
          <rPr>
            <b/>
            <sz val="9"/>
            <color indexed="81"/>
            <rFont val="游ゴシック"/>
            <family val="3"/>
            <charset val="128"/>
          </rPr>
          <t>原則、有効数字３桁以上で入力してください。</t>
        </r>
      </text>
    </comment>
    <comment ref="I147" authorId="0" shapeId="0">
      <text>
        <r>
          <rPr>
            <b/>
            <sz val="9"/>
            <color indexed="81"/>
            <rFont val="游ゴシック"/>
            <family val="3"/>
            <charset val="128"/>
          </rPr>
          <t>原則、有効数字３桁以上で入力してください。</t>
        </r>
      </text>
    </comment>
    <comment ref="F148" authorId="0" shapeId="0">
      <text>
        <r>
          <rPr>
            <b/>
            <sz val="9"/>
            <color indexed="81"/>
            <rFont val="游ゴシック"/>
            <family val="3"/>
            <charset val="128"/>
          </rPr>
          <t>原則、有効数字３桁以上で入力してください。</t>
        </r>
      </text>
    </comment>
    <comment ref="I148" authorId="0" shapeId="0">
      <text>
        <r>
          <rPr>
            <b/>
            <sz val="9"/>
            <color indexed="81"/>
            <rFont val="游ゴシック"/>
            <family val="3"/>
            <charset val="128"/>
          </rPr>
          <t>原則、有効数字３桁以上で入力してください。</t>
        </r>
      </text>
    </comment>
    <comment ref="F149" authorId="0" shapeId="0">
      <text>
        <r>
          <rPr>
            <b/>
            <sz val="9"/>
            <color indexed="81"/>
            <rFont val="游ゴシック"/>
            <family val="3"/>
            <charset val="128"/>
          </rPr>
          <t>原則、有効数字３桁以上で入力してください。</t>
        </r>
      </text>
    </comment>
    <comment ref="I149" authorId="0" shapeId="0">
      <text>
        <r>
          <rPr>
            <b/>
            <sz val="9"/>
            <color indexed="81"/>
            <rFont val="游ゴシック"/>
            <family val="3"/>
            <charset val="128"/>
          </rPr>
          <t>原則、有効数字３桁以上で入力してください。</t>
        </r>
      </text>
    </comment>
    <comment ref="C150" authorId="1" shapeId="0">
      <text>
        <r>
          <rPr>
            <b/>
            <sz val="9"/>
            <color indexed="81"/>
            <rFont val="游ゴシック"/>
            <family val="3"/>
            <charset val="128"/>
          </rPr>
          <t>名称変更できます。その際、右側太枠内の発熱量と排出係数が一致するように、入力し直してください。当初は、輸入原料炭の発熱量と排出係数が入っています。輸入、コークス用、吹込用の複数に該当する場合は、「その他の燃料」の欄も活用してください。</t>
        </r>
      </text>
    </comment>
    <comment ref="F150" authorId="0" shapeId="0">
      <text>
        <r>
          <rPr>
            <b/>
            <sz val="9"/>
            <color indexed="81"/>
            <rFont val="游ゴシック"/>
            <family val="3"/>
            <charset val="128"/>
          </rPr>
          <t>原則、有効数字３桁以上で入力してください。</t>
        </r>
      </text>
    </comment>
    <comment ref="I150" authorId="0" shapeId="0">
      <text>
        <r>
          <rPr>
            <b/>
            <sz val="9"/>
            <color indexed="81"/>
            <rFont val="游ゴシック"/>
            <family val="3"/>
            <charset val="128"/>
          </rPr>
          <t>原則、有効数字３桁以上で入力してください。</t>
        </r>
      </text>
    </comment>
    <comment ref="P150" authorId="1" shapeId="0">
      <text>
        <r>
          <rPr>
            <b/>
            <sz val="9"/>
            <color indexed="81"/>
            <rFont val="游ゴシック"/>
            <family val="3"/>
            <charset val="128"/>
          </rPr>
          <t>輸入原料炭の発熱量を入力しています。
コークス原料炭は28.9、吹込用原料炭は28.3になります。</t>
        </r>
      </text>
    </comment>
    <comment ref="S150" authorId="1" shapeId="0">
      <text>
        <r>
          <rPr>
            <b/>
            <sz val="9"/>
            <color indexed="81"/>
            <rFont val="游ゴシック"/>
            <family val="3"/>
            <charset val="128"/>
          </rPr>
          <t>輸入原料炭の排出係数を入力しています。コークス用原料炭は0.0245、吹込用原料炭は0.0251になります。</t>
        </r>
      </text>
    </comment>
    <comment ref="C151" authorId="1" shapeId="0">
      <text>
        <r>
          <rPr>
            <b/>
            <sz val="9"/>
            <color indexed="81"/>
            <rFont val="游ゴシック"/>
            <family val="3"/>
            <charset val="128"/>
          </rPr>
          <t>名称変更できます。その際、右側太枠内の発熱量と排出係数が一致するように、入力し直してください。当初は、輸入一般炭の発熱量と排出係数が入っています。輸入、国産の複数に該当する場合は、「その他の燃料」の欄も活用してください。</t>
        </r>
      </text>
    </comment>
    <comment ref="F151" authorId="0" shapeId="0">
      <text>
        <r>
          <rPr>
            <b/>
            <sz val="9"/>
            <color indexed="81"/>
            <rFont val="游ゴシック"/>
            <family val="3"/>
            <charset val="128"/>
          </rPr>
          <t>原則、有効数字３桁以上で入力してください。</t>
        </r>
      </text>
    </comment>
    <comment ref="I151" authorId="0" shapeId="0">
      <text>
        <r>
          <rPr>
            <b/>
            <sz val="9"/>
            <color indexed="81"/>
            <rFont val="游ゴシック"/>
            <family val="3"/>
            <charset val="128"/>
          </rPr>
          <t>原則、有効数字３桁以上で入力してください。</t>
        </r>
      </text>
    </comment>
    <comment ref="P151" authorId="1" shapeId="0">
      <text>
        <r>
          <rPr>
            <b/>
            <sz val="9"/>
            <color indexed="81"/>
            <rFont val="游ゴシック"/>
            <family val="3"/>
            <charset val="128"/>
          </rPr>
          <t>輸入一般炭の発熱量を入力しています。国産一般炭は、24.2になります。</t>
        </r>
      </text>
    </comment>
    <comment ref="S151" authorId="1" shapeId="0">
      <text>
        <r>
          <rPr>
            <b/>
            <sz val="9"/>
            <color indexed="81"/>
            <rFont val="游ゴシック"/>
            <family val="3"/>
            <charset val="128"/>
          </rPr>
          <t>輸入一般炭の排出係数を入力しています。国産一般炭は、0.0242になります。</t>
        </r>
      </text>
    </comment>
    <comment ref="F152" authorId="0" shapeId="0">
      <text>
        <r>
          <rPr>
            <b/>
            <sz val="9"/>
            <color indexed="81"/>
            <rFont val="游ゴシック"/>
            <family val="3"/>
            <charset val="128"/>
          </rPr>
          <t>原則、有効数字３桁以上で入力してください。</t>
        </r>
      </text>
    </comment>
    <comment ref="I152" authorId="0" shapeId="0">
      <text>
        <r>
          <rPr>
            <b/>
            <sz val="9"/>
            <color indexed="81"/>
            <rFont val="游ゴシック"/>
            <family val="3"/>
            <charset val="128"/>
          </rPr>
          <t>原則、有効数字３桁以上で入力してください。</t>
        </r>
      </text>
    </comment>
    <comment ref="F153" authorId="0" shapeId="0">
      <text>
        <r>
          <rPr>
            <b/>
            <sz val="9"/>
            <color indexed="81"/>
            <rFont val="游ゴシック"/>
            <family val="3"/>
            <charset val="128"/>
          </rPr>
          <t>原則、有効数字３桁以上で入力してください。</t>
        </r>
      </text>
    </comment>
    <comment ref="I153" authorId="0" shapeId="0">
      <text>
        <r>
          <rPr>
            <b/>
            <sz val="9"/>
            <color indexed="81"/>
            <rFont val="游ゴシック"/>
            <family val="3"/>
            <charset val="128"/>
          </rPr>
          <t>原則、有効数字３桁以上で入力してください。</t>
        </r>
      </text>
    </comment>
    <comment ref="F154" authorId="0" shapeId="0">
      <text>
        <r>
          <rPr>
            <b/>
            <sz val="9"/>
            <color indexed="81"/>
            <rFont val="游ゴシック"/>
            <family val="3"/>
            <charset val="128"/>
          </rPr>
          <t>原則、有効数字３桁以上で入力してください。</t>
        </r>
      </text>
    </comment>
    <comment ref="I154" authorId="0" shapeId="0">
      <text>
        <r>
          <rPr>
            <b/>
            <sz val="9"/>
            <color indexed="81"/>
            <rFont val="游ゴシック"/>
            <family val="3"/>
            <charset val="128"/>
          </rPr>
          <t>原則、有効数字３桁以上で入力してください。</t>
        </r>
      </text>
    </comment>
    <comment ref="F155" authorId="0" shapeId="0">
      <text>
        <r>
          <rPr>
            <b/>
            <sz val="9"/>
            <color indexed="81"/>
            <rFont val="游ゴシック"/>
            <family val="3"/>
            <charset val="128"/>
          </rPr>
          <t>原則、有効数字３桁以上で入力してください。</t>
        </r>
      </text>
    </comment>
    <comment ref="I155" authorId="0" shapeId="0">
      <text>
        <r>
          <rPr>
            <b/>
            <sz val="9"/>
            <color indexed="81"/>
            <rFont val="游ゴシック"/>
            <family val="3"/>
            <charset val="128"/>
          </rPr>
          <t>原則、有効数字３桁以上で入力してください。</t>
        </r>
      </text>
    </comment>
    <comment ref="F156" authorId="0" shapeId="0">
      <text>
        <r>
          <rPr>
            <b/>
            <sz val="9"/>
            <color indexed="81"/>
            <rFont val="游ゴシック"/>
            <family val="3"/>
            <charset val="128"/>
          </rPr>
          <t>原則、有効数字３桁以上で入力してください。</t>
        </r>
      </text>
    </comment>
    <comment ref="I156" authorId="0" shapeId="0">
      <text>
        <r>
          <rPr>
            <b/>
            <sz val="9"/>
            <color indexed="81"/>
            <rFont val="游ゴシック"/>
            <family val="3"/>
            <charset val="128"/>
          </rPr>
          <t>原則、有効数字３桁以上で入力してください。</t>
        </r>
      </text>
    </comment>
    <comment ref="F157" authorId="0" shapeId="0">
      <text>
        <r>
          <rPr>
            <b/>
            <sz val="9"/>
            <color indexed="81"/>
            <rFont val="游ゴシック"/>
            <family val="3"/>
            <charset val="128"/>
          </rPr>
          <t>原則、有効数字３桁以上で入力してください。</t>
        </r>
      </text>
    </comment>
    <comment ref="I157" authorId="0" shapeId="0">
      <text>
        <r>
          <rPr>
            <b/>
            <sz val="9"/>
            <color indexed="81"/>
            <rFont val="游ゴシック"/>
            <family val="3"/>
            <charset val="128"/>
          </rPr>
          <t>原則、有効数字３桁以上で入力してください。</t>
        </r>
      </text>
    </comment>
    <comment ref="F158" authorId="0" shapeId="0">
      <text>
        <r>
          <rPr>
            <b/>
            <sz val="10"/>
            <color indexed="81"/>
            <rFont val="游ゴシック"/>
            <family val="3"/>
            <charset val="128"/>
          </rPr>
          <t>原則、有効数字３桁以上で入力してください。</t>
        </r>
      </text>
    </comment>
    <comment ref="I158" authorId="0" shapeId="0">
      <text>
        <r>
          <rPr>
            <b/>
            <sz val="10"/>
            <color indexed="81"/>
            <rFont val="游ゴシック"/>
            <family val="3"/>
            <charset val="128"/>
          </rPr>
          <t>原則、有効数字３桁以上で入力してください。</t>
        </r>
      </text>
    </comment>
    <comment ref="F159" authorId="0" shapeId="0">
      <text>
        <r>
          <rPr>
            <b/>
            <sz val="10"/>
            <color indexed="81"/>
            <rFont val="游ゴシック"/>
            <family val="3"/>
            <charset val="128"/>
          </rPr>
          <t>原則、有効数字３桁以上で入力してください。</t>
        </r>
      </text>
    </comment>
    <comment ref="I159" authorId="0" shapeId="0">
      <text>
        <r>
          <rPr>
            <b/>
            <sz val="10"/>
            <color indexed="81"/>
            <rFont val="游ゴシック"/>
            <family val="3"/>
            <charset val="128"/>
          </rPr>
          <t>原則、有効数字３桁以上で入力してください。</t>
        </r>
      </text>
    </comment>
    <comment ref="F160" authorId="0" shapeId="0">
      <text>
        <r>
          <rPr>
            <b/>
            <sz val="10"/>
            <color indexed="81"/>
            <rFont val="游ゴシック"/>
            <family val="3"/>
            <charset val="128"/>
          </rPr>
          <t>原則、有効数字３桁以上で入力してください。</t>
        </r>
      </text>
    </comment>
    <comment ref="I160" authorId="0" shapeId="0">
      <text>
        <r>
          <rPr>
            <b/>
            <sz val="10"/>
            <color indexed="81"/>
            <rFont val="游ゴシック"/>
            <family val="3"/>
            <charset val="128"/>
          </rPr>
          <t>原則、有効数字３桁以上で入力してください。</t>
        </r>
      </text>
    </comment>
    <comment ref="F161" authorId="0" shapeId="0">
      <text>
        <r>
          <rPr>
            <b/>
            <sz val="10"/>
            <color indexed="81"/>
            <rFont val="游ゴシック"/>
            <family val="3"/>
            <charset val="128"/>
          </rPr>
          <t>原則、有効数字３桁以上で入力してください。</t>
        </r>
      </text>
    </comment>
    <comment ref="I161" authorId="0" shapeId="0">
      <text>
        <r>
          <rPr>
            <b/>
            <sz val="10"/>
            <color indexed="81"/>
            <rFont val="游ゴシック"/>
            <family val="3"/>
            <charset val="128"/>
          </rPr>
          <t>原則、有効数字３桁以上で入力してください。</t>
        </r>
      </text>
    </comment>
    <comment ref="F162" authorId="0" shapeId="0">
      <text>
        <r>
          <rPr>
            <b/>
            <sz val="10"/>
            <color indexed="81"/>
            <rFont val="游ゴシック"/>
            <family val="3"/>
            <charset val="128"/>
          </rPr>
          <t>原則、有効数字３桁以上で入力してください。</t>
        </r>
      </text>
    </comment>
    <comment ref="I162" authorId="0" shapeId="0">
      <text>
        <r>
          <rPr>
            <b/>
            <sz val="10"/>
            <color indexed="81"/>
            <rFont val="游ゴシック"/>
            <family val="3"/>
            <charset val="128"/>
          </rPr>
          <t>原則、有効数字３桁以上で入力してください。</t>
        </r>
      </text>
    </comment>
    <comment ref="U166" authorId="2" shapeId="0">
      <text>
        <r>
          <rPr>
            <b/>
            <sz val="9"/>
            <color indexed="81"/>
            <rFont val="游ゴシック"/>
            <family val="3"/>
            <charset val="128"/>
          </rPr>
          <t>ガス事業者名を入力してください。</t>
        </r>
      </text>
    </comment>
    <comment ref="F167" authorId="0" shapeId="0">
      <text>
        <r>
          <rPr>
            <b/>
            <sz val="10"/>
            <color indexed="81"/>
            <rFont val="游ゴシック"/>
            <family val="3"/>
            <charset val="128"/>
          </rPr>
          <t>右側太枠内に、排出係数を入力してください。数値は、原則、有効数字３桁以上で入力してください。</t>
        </r>
      </text>
    </comment>
    <comment ref="I167" authorId="0" shapeId="0">
      <text>
        <r>
          <rPr>
            <b/>
            <sz val="10"/>
            <color indexed="81"/>
            <rFont val="游ゴシック"/>
            <family val="3"/>
            <charset val="128"/>
          </rPr>
          <t>原則、有効数字３桁以上で入力してください。</t>
        </r>
      </text>
    </comment>
    <comment ref="S167" authorId="1" shapeId="0">
      <text>
        <r>
          <rPr>
            <b/>
            <sz val="9"/>
            <color indexed="81"/>
            <rFont val="游ゴシック"/>
            <family val="3"/>
            <charset val="128"/>
          </rPr>
          <t>ガス事業者が公表する基礎排出係数を入力してください。</t>
        </r>
      </text>
    </comment>
    <comment ref="F172" authorId="0" shapeId="0">
      <text>
        <r>
          <rPr>
            <b/>
            <sz val="10"/>
            <color indexed="81"/>
            <rFont val="游ゴシック"/>
            <family val="3"/>
            <charset val="128"/>
          </rPr>
          <t>原則、有効数字３桁以上で入力してください。</t>
        </r>
      </text>
    </comment>
    <comment ref="I172" authorId="0" shapeId="0">
      <text>
        <r>
          <rPr>
            <b/>
            <sz val="10"/>
            <color indexed="81"/>
            <rFont val="游ゴシック"/>
            <family val="3"/>
            <charset val="128"/>
          </rPr>
          <t>原則、有効数字３桁以上で入力してください。</t>
        </r>
      </text>
    </comment>
    <comment ref="F173" authorId="0" shapeId="0">
      <text>
        <r>
          <rPr>
            <b/>
            <sz val="10"/>
            <color indexed="81"/>
            <rFont val="游ゴシック"/>
            <family val="3"/>
            <charset val="128"/>
          </rPr>
          <t>右側太枠内に、排出係数を入力してください。数値は、原則、有効数字３桁以上で入力してください。</t>
        </r>
      </text>
    </comment>
    <comment ref="I173" authorId="0" shapeId="0">
      <text>
        <r>
          <rPr>
            <b/>
            <sz val="10"/>
            <color indexed="81"/>
            <rFont val="游ゴシック"/>
            <family val="3"/>
            <charset val="128"/>
          </rPr>
          <t>原則、有効数字３桁以上で入力してください。</t>
        </r>
      </text>
    </comment>
    <comment ref="S173" authorId="1" shapeId="0">
      <text>
        <r>
          <rPr>
            <b/>
            <sz val="9"/>
            <color indexed="81"/>
            <rFont val="游ゴシック"/>
            <family val="3"/>
            <charset val="128"/>
          </rPr>
          <t>基礎排出係数を入力して下さい。</t>
        </r>
      </text>
    </comment>
    <comment ref="F174" authorId="0" shapeId="0">
      <text>
        <r>
          <rPr>
            <b/>
            <sz val="10"/>
            <color indexed="81"/>
            <rFont val="游ゴシック"/>
            <family val="3"/>
            <charset val="128"/>
          </rPr>
          <t>右側太枠内に、排出係数を入力してください。数値は、原則、有効数字３桁以上で入力してください。</t>
        </r>
      </text>
    </comment>
    <comment ref="I174" authorId="0" shapeId="0">
      <text>
        <r>
          <rPr>
            <b/>
            <sz val="10"/>
            <color indexed="81"/>
            <rFont val="游ゴシック"/>
            <family val="3"/>
            <charset val="128"/>
          </rPr>
          <t>原則、有効数字３桁以上で入力してください。</t>
        </r>
      </text>
    </comment>
    <comment ref="S174" authorId="1" shapeId="0">
      <text>
        <r>
          <rPr>
            <b/>
            <sz val="9"/>
            <color indexed="81"/>
            <rFont val="游ゴシック"/>
            <family val="3"/>
            <charset val="128"/>
          </rPr>
          <t>基礎排出係数を入力して下さい。</t>
        </r>
      </text>
    </comment>
    <comment ref="F175" authorId="0" shapeId="0">
      <text>
        <r>
          <rPr>
            <b/>
            <sz val="10"/>
            <color indexed="81"/>
            <rFont val="游ゴシック"/>
            <family val="3"/>
            <charset val="128"/>
          </rPr>
          <t>右側太枠内に、排出係数を入力してください。数値は、原則、有効数字３桁以上で入力してください。</t>
        </r>
      </text>
    </comment>
    <comment ref="I175" authorId="0" shapeId="0">
      <text>
        <r>
          <rPr>
            <b/>
            <sz val="10"/>
            <color indexed="81"/>
            <rFont val="游ゴシック"/>
            <family val="3"/>
            <charset val="128"/>
          </rPr>
          <t>原則、有効数字３桁以上で入力してください。</t>
        </r>
      </text>
    </comment>
    <comment ref="S175" authorId="1" shapeId="0">
      <text>
        <r>
          <rPr>
            <b/>
            <sz val="9"/>
            <color indexed="81"/>
            <rFont val="游ゴシック"/>
            <family val="3"/>
            <charset val="128"/>
          </rPr>
          <t>基礎排出係数を入力して下さい。</t>
        </r>
      </text>
    </comment>
    <comment ref="O177" authorId="2" shapeId="0">
      <text>
        <r>
          <rPr>
            <b/>
            <sz val="11"/>
            <color indexed="10"/>
            <rFont val="メイリオ"/>
            <family val="3"/>
            <charset val="128"/>
          </rPr>
          <t>電気事業者名、排出係数、買電量をこの表の太枠内に上から順に入力してください！</t>
        </r>
      </text>
    </comment>
    <comment ref="P179" authorId="2" shapeId="0">
      <text>
        <r>
          <rPr>
            <b/>
            <sz val="8"/>
            <color indexed="81"/>
            <rFont val="游ゴシック"/>
            <family val="3"/>
            <charset val="128"/>
          </rPr>
          <t>電力事業者名を入力してください。詳しくは①基本情報の３を確認してください。</t>
        </r>
      </text>
    </comment>
    <comment ref="R179" authorId="2" shapeId="0">
      <text>
        <r>
          <rPr>
            <b/>
            <sz val="9"/>
            <color indexed="81"/>
            <rFont val="游ゴシック"/>
            <family val="3"/>
            <charset val="128"/>
          </rPr>
          <t>基礎排出係数を入力してください。詳しくは①基本情報の３を確認してください。</t>
        </r>
      </text>
    </comment>
    <comment ref="T179" authorId="2" shapeId="0">
      <text>
        <r>
          <rPr>
            <b/>
            <sz val="9"/>
            <color indexed="81"/>
            <rFont val="游ゴシック"/>
            <family val="3"/>
            <charset val="128"/>
          </rPr>
          <t>原則、有効数字３桁以上で記入してください。</t>
        </r>
      </text>
    </comment>
    <comment ref="U179" authorId="2" shapeId="0">
      <text>
        <r>
          <rPr>
            <b/>
            <sz val="9"/>
            <color indexed="81"/>
            <rFont val="游ゴシック"/>
            <family val="3"/>
            <charset val="128"/>
          </rPr>
          <t>原則、有効数字３桁以上で記入してください。</t>
        </r>
      </text>
    </comment>
    <comment ref="F180" authorId="2" shapeId="0">
      <text>
        <r>
          <rPr>
            <b/>
            <sz val="10"/>
            <color indexed="81"/>
            <rFont val="游ゴシック"/>
            <family val="3"/>
            <charset val="128"/>
          </rPr>
          <t>右側太枠内に電力事業者名、排出係数、買電量を入力してください。</t>
        </r>
      </text>
    </comment>
    <comment ref="P180" authorId="2" shapeId="0">
      <text>
        <r>
          <rPr>
            <b/>
            <sz val="8"/>
            <color indexed="81"/>
            <rFont val="游ゴシック"/>
            <family val="3"/>
            <charset val="128"/>
          </rPr>
          <t>電力事業者名を入力してください。詳しくは①基本情報の３を確認してください。</t>
        </r>
      </text>
    </comment>
    <comment ref="R180" authorId="2" shapeId="0">
      <text>
        <r>
          <rPr>
            <b/>
            <sz val="9"/>
            <color indexed="81"/>
            <rFont val="游ゴシック"/>
            <family val="3"/>
            <charset val="128"/>
          </rPr>
          <t>基礎排出係数を入力してください。詳しくは①基本情報の３を確認してください。</t>
        </r>
      </text>
    </comment>
    <comment ref="T180" authorId="2" shapeId="0">
      <text>
        <r>
          <rPr>
            <b/>
            <sz val="9"/>
            <color indexed="81"/>
            <rFont val="游ゴシック"/>
            <family val="3"/>
            <charset val="128"/>
          </rPr>
          <t>原則、有効数字３桁以上で記入してください。</t>
        </r>
      </text>
    </comment>
    <comment ref="U180" authorId="2" shapeId="0">
      <text>
        <r>
          <rPr>
            <b/>
            <sz val="9"/>
            <color indexed="81"/>
            <rFont val="游ゴシック"/>
            <family val="3"/>
            <charset val="128"/>
          </rPr>
          <t>原則、有効数字３桁以上で記入してください。</t>
        </r>
      </text>
    </comment>
    <comment ref="P181" authorId="2" shapeId="0">
      <text>
        <r>
          <rPr>
            <b/>
            <sz val="8"/>
            <color indexed="81"/>
            <rFont val="游ゴシック"/>
            <family val="3"/>
            <charset val="128"/>
          </rPr>
          <t>電力事業者名を入力してください。詳しくは①基本情報の３を確認してください。</t>
        </r>
      </text>
    </comment>
    <comment ref="R181" authorId="2" shapeId="0">
      <text>
        <r>
          <rPr>
            <b/>
            <sz val="9"/>
            <color indexed="81"/>
            <rFont val="游ゴシック"/>
            <family val="3"/>
            <charset val="128"/>
          </rPr>
          <t>基礎排出係数を入力してください。詳しくは①基本情報の３を確認してください。</t>
        </r>
      </text>
    </comment>
    <comment ref="T181" authorId="2" shapeId="0">
      <text>
        <r>
          <rPr>
            <b/>
            <sz val="9"/>
            <color indexed="81"/>
            <rFont val="游ゴシック"/>
            <family val="3"/>
            <charset val="128"/>
          </rPr>
          <t>原則、有効数字３桁以上で記入してください。</t>
        </r>
      </text>
    </comment>
    <comment ref="U181" authorId="2" shapeId="0">
      <text>
        <r>
          <rPr>
            <b/>
            <sz val="9"/>
            <color indexed="81"/>
            <rFont val="游ゴシック"/>
            <family val="3"/>
            <charset val="128"/>
          </rPr>
          <t>原則、有効数字３桁以上で記入してください。</t>
        </r>
      </text>
    </comment>
    <comment ref="F182" authorId="2" shapeId="0">
      <text>
        <r>
          <rPr>
            <b/>
            <sz val="10"/>
            <color indexed="81"/>
            <rFont val="游ゴシック"/>
            <family val="3"/>
            <charset val="128"/>
          </rPr>
          <t>右側太枠内に電力事業者名、排出係数、買電量を入力してください。</t>
        </r>
      </text>
    </comment>
    <comment ref="P182" authorId="2" shapeId="0">
      <text>
        <r>
          <rPr>
            <b/>
            <sz val="8"/>
            <color indexed="81"/>
            <rFont val="游ゴシック"/>
            <family val="3"/>
            <charset val="128"/>
          </rPr>
          <t>電力事業者名を入力してください。詳しくは①基本情報の３を確認してください。</t>
        </r>
      </text>
    </comment>
    <comment ref="R182" authorId="2" shapeId="0">
      <text>
        <r>
          <rPr>
            <b/>
            <sz val="9"/>
            <color indexed="81"/>
            <rFont val="游ゴシック"/>
            <family val="3"/>
            <charset val="128"/>
          </rPr>
          <t>基礎排出係数を入力してください。詳しくは①基本情報の３を確認してください。</t>
        </r>
      </text>
    </comment>
    <comment ref="T182" authorId="2" shapeId="0">
      <text>
        <r>
          <rPr>
            <b/>
            <sz val="9"/>
            <color indexed="81"/>
            <rFont val="游ゴシック"/>
            <family val="3"/>
            <charset val="128"/>
          </rPr>
          <t>原則、有効数字３桁以上で記入してください。</t>
        </r>
      </text>
    </comment>
    <comment ref="U182" authorId="2" shapeId="0">
      <text>
        <r>
          <rPr>
            <b/>
            <sz val="9"/>
            <color indexed="81"/>
            <rFont val="游ゴシック"/>
            <family val="3"/>
            <charset val="128"/>
          </rPr>
          <t>原則、有効数字３桁以上で記入してください。</t>
        </r>
      </text>
    </comment>
    <comment ref="F184" authorId="0" shapeId="0">
      <text>
        <r>
          <rPr>
            <b/>
            <sz val="11"/>
            <color indexed="81"/>
            <rFont val="游ゴシック"/>
            <family val="3"/>
            <charset val="128"/>
          </rPr>
          <t>原則、排出係数の有効桁数以上の有効桁数で入力してください。また、排出係数を入力してください（右側）。</t>
        </r>
      </text>
    </comment>
    <comment ref="S184" authorId="0" shapeId="0">
      <text>
        <r>
          <rPr>
            <b/>
            <sz val="9"/>
            <color indexed="81"/>
            <rFont val="游ゴシック"/>
            <family val="3"/>
            <charset val="128"/>
          </rPr>
          <t>上記以外の買電がある場合は、その排出係数を入力してください。</t>
        </r>
      </text>
    </comment>
    <comment ref="F185" authorId="0" shapeId="0">
      <text>
        <r>
          <rPr>
            <b/>
            <sz val="11"/>
            <color indexed="81"/>
            <rFont val="游ゴシック"/>
            <family val="3"/>
            <charset val="128"/>
          </rPr>
          <t>原則、排出係数の有効桁数以上の有効桁数で入力してください。</t>
        </r>
      </text>
    </comment>
    <comment ref="I185" authorId="0" shapeId="0">
      <text>
        <r>
          <rPr>
            <b/>
            <sz val="11"/>
            <color indexed="81"/>
            <rFont val="游ゴシック"/>
            <family val="3"/>
            <charset val="128"/>
          </rPr>
          <t>原則、排出係数の有効桁数以上の有効桁数で入力してください。また、排出係数を入力してください。</t>
        </r>
      </text>
    </comment>
    <comment ref="S185" authorId="0" shapeId="0">
      <text>
        <r>
          <rPr>
            <b/>
            <sz val="9"/>
            <color indexed="81"/>
            <rFont val="游ゴシック"/>
            <family val="3"/>
            <charset val="128"/>
          </rPr>
          <t>自家発電の電気で販売した量がある場合は、その排出係数を入力してください。</t>
        </r>
      </text>
    </comment>
    <comment ref="B190" authorId="0" shapeId="0">
      <text>
        <r>
          <rPr>
            <b/>
            <sz val="9"/>
            <color indexed="81"/>
            <rFont val="游ゴシック"/>
            <family val="3"/>
            <charset val="128"/>
          </rPr>
          <t>計算に用いた単位発熱量・排出係数を右表から変更した場合など、何の数値を用いたかを記載してください。</t>
        </r>
      </text>
    </comment>
    <comment ref="F200" authorId="0" shapeId="0">
      <text>
        <r>
          <rPr>
            <b/>
            <sz val="9"/>
            <color indexed="81"/>
            <rFont val="游ゴシック"/>
            <family val="3"/>
            <charset val="128"/>
          </rPr>
          <t>原則、有効数字３桁以上で入力してください。</t>
        </r>
      </text>
    </comment>
    <comment ref="I200" authorId="0" shapeId="0">
      <text>
        <r>
          <rPr>
            <b/>
            <sz val="9"/>
            <color indexed="81"/>
            <rFont val="游ゴシック"/>
            <family val="3"/>
            <charset val="128"/>
          </rPr>
          <t>原則、有効数字３桁以上で入力してください。</t>
        </r>
      </text>
    </comment>
    <comment ref="F201" authorId="0" shapeId="0">
      <text>
        <r>
          <rPr>
            <b/>
            <sz val="9"/>
            <color indexed="81"/>
            <rFont val="游ゴシック"/>
            <family val="3"/>
            <charset val="128"/>
          </rPr>
          <t>原則、有効数字３桁以上で入力してください。</t>
        </r>
      </text>
    </comment>
    <comment ref="I201" authorId="0" shapeId="0">
      <text>
        <r>
          <rPr>
            <b/>
            <sz val="9"/>
            <color indexed="81"/>
            <rFont val="游ゴシック"/>
            <family val="3"/>
            <charset val="128"/>
          </rPr>
          <t>原則、有効数字３桁以上で入力してください。</t>
        </r>
      </text>
    </comment>
    <comment ref="F202" authorId="0" shapeId="0">
      <text>
        <r>
          <rPr>
            <b/>
            <sz val="9"/>
            <color indexed="81"/>
            <rFont val="游ゴシック"/>
            <family val="3"/>
            <charset val="128"/>
          </rPr>
          <t>原則、有効数字３桁以上で入力してください。</t>
        </r>
      </text>
    </comment>
    <comment ref="I202" authorId="0" shapeId="0">
      <text>
        <r>
          <rPr>
            <b/>
            <sz val="9"/>
            <color indexed="81"/>
            <rFont val="游ゴシック"/>
            <family val="3"/>
            <charset val="128"/>
          </rPr>
          <t>原則、有効数字３桁以上で入力してください。</t>
        </r>
      </text>
    </comment>
    <comment ref="F203" authorId="0" shapeId="0">
      <text>
        <r>
          <rPr>
            <b/>
            <sz val="9"/>
            <color indexed="81"/>
            <rFont val="游ゴシック"/>
            <family val="3"/>
            <charset val="128"/>
          </rPr>
          <t>原則、有効数字３桁以上で入力してください。</t>
        </r>
      </text>
    </comment>
    <comment ref="I203" authorId="0" shapeId="0">
      <text>
        <r>
          <rPr>
            <b/>
            <sz val="9"/>
            <color indexed="81"/>
            <rFont val="游ゴシック"/>
            <family val="3"/>
            <charset val="128"/>
          </rPr>
          <t>原則、有効数字３桁以上で入力してください。</t>
        </r>
      </text>
    </comment>
    <comment ref="F204" authorId="0" shapeId="0">
      <text>
        <r>
          <rPr>
            <b/>
            <sz val="9"/>
            <color indexed="81"/>
            <rFont val="游ゴシック"/>
            <family val="3"/>
            <charset val="128"/>
          </rPr>
          <t>原則、有効数字３桁以上で入力してください。</t>
        </r>
      </text>
    </comment>
    <comment ref="I204" authorId="0" shapeId="0">
      <text>
        <r>
          <rPr>
            <b/>
            <sz val="9"/>
            <color indexed="81"/>
            <rFont val="游ゴシック"/>
            <family val="3"/>
            <charset val="128"/>
          </rPr>
          <t>原則、有効数字３桁以上で入力してください。</t>
        </r>
      </text>
    </comment>
    <comment ref="F205" authorId="0" shapeId="0">
      <text>
        <r>
          <rPr>
            <b/>
            <sz val="9"/>
            <color indexed="81"/>
            <rFont val="游ゴシック"/>
            <family val="3"/>
            <charset val="128"/>
          </rPr>
          <t>原則、有効数字３桁以上で入力してください。</t>
        </r>
      </text>
    </comment>
    <comment ref="I205" authorId="0" shapeId="0">
      <text>
        <r>
          <rPr>
            <b/>
            <sz val="9"/>
            <color indexed="81"/>
            <rFont val="游ゴシック"/>
            <family val="3"/>
            <charset val="128"/>
          </rPr>
          <t>原則、有効数字３桁以上で入力してください。</t>
        </r>
      </text>
    </comment>
    <comment ref="F206" authorId="0" shapeId="0">
      <text>
        <r>
          <rPr>
            <b/>
            <sz val="9"/>
            <color indexed="81"/>
            <rFont val="游ゴシック"/>
            <family val="3"/>
            <charset val="128"/>
          </rPr>
          <t>原則、有効数字３桁以上で入力してください。</t>
        </r>
      </text>
    </comment>
    <comment ref="I206" authorId="0" shapeId="0">
      <text>
        <r>
          <rPr>
            <b/>
            <sz val="9"/>
            <color indexed="81"/>
            <rFont val="游ゴシック"/>
            <family val="3"/>
            <charset val="128"/>
          </rPr>
          <t>原則、有効数字３桁以上で入力してください。</t>
        </r>
      </text>
    </comment>
    <comment ref="F207" authorId="0" shapeId="0">
      <text>
        <r>
          <rPr>
            <b/>
            <sz val="9"/>
            <color indexed="81"/>
            <rFont val="游ゴシック"/>
            <family val="3"/>
            <charset val="128"/>
          </rPr>
          <t>原則、有効数字３桁以上で入力してください。</t>
        </r>
      </text>
    </comment>
    <comment ref="I207" authorId="0" shapeId="0">
      <text>
        <r>
          <rPr>
            <b/>
            <sz val="9"/>
            <color indexed="81"/>
            <rFont val="游ゴシック"/>
            <family val="3"/>
            <charset val="128"/>
          </rPr>
          <t>原則、有効数字３桁以上で入力してください。</t>
        </r>
      </text>
    </comment>
    <comment ref="F208" authorId="0" shapeId="0">
      <text>
        <r>
          <rPr>
            <b/>
            <sz val="9"/>
            <color indexed="81"/>
            <rFont val="游ゴシック"/>
            <family val="3"/>
            <charset val="128"/>
          </rPr>
          <t>原則、有効数字３桁以上で入力してください。</t>
        </r>
      </text>
    </comment>
    <comment ref="I208" authorId="0" shapeId="0">
      <text>
        <r>
          <rPr>
            <b/>
            <sz val="9"/>
            <color indexed="81"/>
            <rFont val="游ゴシック"/>
            <family val="3"/>
            <charset val="128"/>
          </rPr>
          <t>原則、有効数字３桁以上で入力してください。</t>
        </r>
      </text>
    </comment>
    <comment ref="F209" authorId="0" shapeId="0">
      <text>
        <r>
          <rPr>
            <b/>
            <sz val="9"/>
            <color indexed="81"/>
            <rFont val="游ゴシック"/>
            <family val="3"/>
            <charset val="128"/>
          </rPr>
          <t>原則、有効数字３桁以上で入力してください。</t>
        </r>
      </text>
    </comment>
    <comment ref="I209" authorId="0" shapeId="0">
      <text>
        <r>
          <rPr>
            <b/>
            <sz val="9"/>
            <color indexed="81"/>
            <rFont val="游ゴシック"/>
            <family val="3"/>
            <charset val="128"/>
          </rPr>
          <t>原則、有効数字３桁以上で入力してください。</t>
        </r>
      </text>
    </comment>
    <comment ref="F210" authorId="0" shapeId="0">
      <text>
        <r>
          <rPr>
            <b/>
            <sz val="9"/>
            <color indexed="81"/>
            <rFont val="游ゴシック"/>
            <family val="3"/>
            <charset val="128"/>
          </rPr>
          <t>原則、有効数字３桁以上で入力してください。</t>
        </r>
      </text>
    </comment>
    <comment ref="I210" authorId="0" shapeId="0">
      <text>
        <r>
          <rPr>
            <b/>
            <sz val="9"/>
            <color indexed="81"/>
            <rFont val="游ゴシック"/>
            <family val="3"/>
            <charset val="128"/>
          </rPr>
          <t>原則、有効数字３桁以上で入力してください。</t>
        </r>
      </text>
    </comment>
    <comment ref="F211" authorId="0" shapeId="0">
      <text>
        <r>
          <rPr>
            <b/>
            <sz val="9"/>
            <color indexed="81"/>
            <rFont val="游ゴシック"/>
            <family val="3"/>
            <charset val="128"/>
          </rPr>
          <t>原則、有効数字３桁以上で入力してください。</t>
        </r>
      </text>
    </comment>
    <comment ref="I211" authorId="0" shapeId="0">
      <text>
        <r>
          <rPr>
            <b/>
            <sz val="9"/>
            <color indexed="81"/>
            <rFont val="游ゴシック"/>
            <family val="3"/>
            <charset val="128"/>
          </rPr>
          <t>原則、有効数字３桁以上で入力してください。</t>
        </r>
      </text>
    </comment>
    <comment ref="F212" authorId="0" shapeId="0">
      <text>
        <r>
          <rPr>
            <b/>
            <sz val="9"/>
            <color indexed="81"/>
            <rFont val="游ゴシック"/>
            <family val="3"/>
            <charset val="128"/>
          </rPr>
          <t>原則、有効数字３桁以上で入力してください。</t>
        </r>
      </text>
    </comment>
    <comment ref="I212" authorId="0" shapeId="0">
      <text>
        <r>
          <rPr>
            <b/>
            <sz val="9"/>
            <color indexed="81"/>
            <rFont val="游ゴシック"/>
            <family val="3"/>
            <charset val="128"/>
          </rPr>
          <t>原則、有効数字３桁以上で入力してください。</t>
        </r>
      </text>
    </comment>
    <comment ref="F213" authorId="0" shapeId="0">
      <text>
        <r>
          <rPr>
            <b/>
            <sz val="9"/>
            <color indexed="81"/>
            <rFont val="游ゴシック"/>
            <family val="3"/>
            <charset val="128"/>
          </rPr>
          <t>原則、有効数字３桁以上で入力してください。</t>
        </r>
      </text>
    </comment>
    <comment ref="I213" authorId="0" shapeId="0">
      <text>
        <r>
          <rPr>
            <b/>
            <sz val="9"/>
            <color indexed="81"/>
            <rFont val="游ゴシック"/>
            <family val="3"/>
            <charset val="128"/>
          </rPr>
          <t>原則、有効数字３桁以上で入力してください。</t>
        </r>
      </text>
    </comment>
    <comment ref="C214" authorId="1" shapeId="0">
      <text>
        <r>
          <rPr>
            <b/>
            <sz val="9"/>
            <color indexed="81"/>
            <rFont val="游ゴシック"/>
            <family val="3"/>
            <charset val="128"/>
          </rPr>
          <t>名称変更できます。その際、右側太枠内の発熱量と排出係数が一致するように、入力し直してください。当初は、輸入原料炭の発熱量と排出係数が入っています。輸入、コークス用、吹込用の複数に該当する場合は、「その他の燃料」の欄も活用してください。</t>
        </r>
      </text>
    </comment>
    <comment ref="F214" authorId="0" shapeId="0">
      <text>
        <r>
          <rPr>
            <b/>
            <sz val="9"/>
            <color indexed="81"/>
            <rFont val="游ゴシック"/>
            <family val="3"/>
            <charset val="128"/>
          </rPr>
          <t>原則、有効数字３桁以上で入力してください。</t>
        </r>
      </text>
    </comment>
    <comment ref="I214" authorId="0" shapeId="0">
      <text>
        <r>
          <rPr>
            <b/>
            <sz val="9"/>
            <color indexed="81"/>
            <rFont val="游ゴシック"/>
            <family val="3"/>
            <charset val="128"/>
          </rPr>
          <t>原則、有効数字３桁以上で入力してください。</t>
        </r>
      </text>
    </comment>
    <comment ref="P214" authorId="1" shapeId="0">
      <text>
        <r>
          <rPr>
            <b/>
            <sz val="9"/>
            <color indexed="81"/>
            <rFont val="游ゴシック"/>
            <family val="3"/>
            <charset val="128"/>
          </rPr>
          <t>輸入原料炭の発熱量を入力しています。
コークス原料炭は28.9、吹込用原料炭は28.3になります。</t>
        </r>
      </text>
    </comment>
    <comment ref="S214" authorId="1" shapeId="0">
      <text>
        <r>
          <rPr>
            <b/>
            <sz val="9"/>
            <color indexed="81"/>
            <rFont val="游ゴシック"/>
            <family val="3"/>
            <charset val="128"/>
          </rPr>
          <t>輸入原料炭の排出係数を入力しています。コークス用原料炭は0.0245、吹込用原料炭は0.0251になります。</t>
        </r>
      </text>
    </comment>
    <comment ref="C215" authorId="1" shapeId="0">
      <text>
        <r>
          <rPr>
            <b/>
            <sz val="9"/>
            <color indexed="81"/>
            <rFont val="游ゴシック"/>
            <family val="3"/>
            <charset val="128"/>
          </rPr>
          <t>名称変更できます。その際、右側太枠内の発熱量と排出係数が一致するように、入力し直してください。当初は、輸入一般炭の発熱量と排出係数が入っています。輸入、国産の複数に該当する場合は、「その他の燃料」の欄も活用してください。</t>
        </r>
      </text>
    </comment>
    <comment ref="F215" authorId="0" shapeId="0">
      <text>
        <r>
          <rPr>
            <b/>
            <sz val="9"/>
            <color indexed="81"/>
            <rFont val="游ゴシック"/>
            <family val="3"/>
            <charset val="128"/>
          </rPr>
          <t>原則、有効数字３桁以上で入力してください。</t>
        </r>
      </text>
    </comment>
    <comment ref="I215" authorId="0" shapeId="0">
      <text>
        <r>
          <rPr>
            <b/>
            <sz val="9"/>
            <color indexed="81"/>
            <rFont val="游ゴシック"/>
            <family val="3"/>
            <charset val="128"/>
          </rPr>
          <t>原則、有効数字３桁以上で入力してください。</t>
        </r>
      </text>
    </comment>
    <comment ref="P215" authorId="1" shapeId="0">
      <text>
        <r>
          <rPr>
            <b/>
            <sz val="9"/>
            <color indexed="81"/>
            <rFont val="游ゴシック"/>
            <family val="3"/>
            <charset val="128"/>
          </rPr>
          <t>輸入一般炭の発熱量を入力しています。国産一般炭は、24.2になります。</t>
        </r>
      </text>
    </comment>
    <comment ref="S215" authorId="1" shapeId="0">
      <text>
        <r>
          <rPr>
            <b/>
            <sz val="9"/>
            <color indexed="81"/>
            <rFont val="游ゴシック"/>
            <family val="3"/>
            <charset val="128"/>
          </rPr>
          <t>輸入一般炭の排出係数を入力しています。国産一般炭は、0.0242になります。</t>
        </r>
      </text>
    </comment>
    <comment ref="F216" authorId="0" shapeId="0">
      <text>
        <r>
          <rPr>
            <b/>
            <sz val="9"/>
            <color indexed="81"/>
            <rFont val="游ゴシック"/>
            <family val="3"/>
            <charset val="128"/>
          </rPr>
          <t>原則、有効数字３桁以上で入力してください。</t>
        </r>
      </text>
    </comment>
    <comment ref="I216" authorId="0" shapeId="0">
      <text>
        <r>
          <rPr>
            <b/>
            <sz val="9"/>
            <color indexed="81"/>
            <rFont val="游ゴシック"/>
            <family val="3"/>
            <charset val="128"/>
          </rPr>
          <t>原則、有効数字３桁以上で入力してください。</t>
        </r>
      </text>
    </comment>
    <comment ref="F217" authorId="0" shapeId="0">
      <text>
        <r>
          <rPr>
            <b/>
            <sz val="9"/>
            <color indexed="81"/>
            <rFont val="游ゴシック"/>
            <family val="3"/>
            <charset val="128"/>
          </rPr>
          <t>原則、有効数字３桁以上で入力してください。</t>
        </r>
      </text>
    </comment>
    <comment ref="I217" authorId="0" shapeId="0">
      <text>
        <r>
          <rPr>
            <b/>
            <sz val="9"/>
            <color indexed="81"/>
            <rFont val="游ゴシック"/>
            <family val="3"/>
            <charset val="128"/>
          </rPr>
          <t>原則、有効数字３桁以上で入力してください。</t>
        </r>
      </text>
    </comment>
    <comment ref="F218" authorId="0" shapeId="0">
      <text>
        <r>
          <rPr>
            <b/>
            <sz val="9"/>
            <color indexed="81"/>
            <rFont val="游ゴシック"/>
            <family val="3"/>
            <charset val="128"/>
          </rPr>
          <t>原則、有効数字３桁以上で入力してください。</t>
        </r>
      </text>
    </comment>
    <comment ref="I218" authorId="0" shapeId="0">
      <text>
        <r>
          <rPr>
            <b/>
            <sz val="9"/>
            <color indexed="81"/>
            <rFont val="游ゴシック"/>
            <family val="3"/>
            <charset val="128"/>
          </rPr>
          <t>原則、有効数字３桁以上で入力してください。</t>
        </r>
      </text>
    </comment>
    <comment ref="F219" authorId="0" shapeId="0">
      <text>
        <r>
          <rPr>
            <b/>
            <sz val="9"/>
            <color indexed="81"/>
            <rFont val="游ゴシック"/>
            <family val="3"/>
            <charset val="128"/>
          </rPr>
          <t>原則、有効数字３桁以上で入力してください。</t>
        </r>
      </text>
    </comment>
    <comment ref="I219" authorId="0" shapeId="0">
      <text>
        <r>
          <rPr>
            <b/>
            <sz val="9"/>
            <color indexed="81"/>
            <rFont val="游ゴシック"/>
            <family val="3"/>
            <charset val="128"/>
          </rPr>
          <t>原則、有効数字３桁以上で入力してください。</t>
        </r>
      </text>
    </comment>
    <comment ref="F220" authorId="0" shapeId="0">
      <text>
        <r>
          <rPr>
            <b/>
            <sz val="9"/>
            <color indexed="81"/>
            <rFont val="游ゴシック"/>
            <family val="3"/>
            <charset val="128"/>
          </rPr>
          <t>原則、有効数字３桁以上で入力してください。</t>
        </r>
      </text>
    </comment>
    <comment ref="I220" authorId="0" shapeId="0">
      <text>
        <r>
          <rPr>
            <b/>
            <sz val="9"/>
            <color indexed="81"/>
            <rFont val="游ゴシック"/>
            <family val="3"/>
            <charset val="128"/>
          </rPr>
          <t>原則、有効数字３桁以上で入力してください。</t>
        </r>
      </text>
    </comment>
    <comment ref="F221" authorId="0" shapeId="0">
      <text>
        <r>
          <rPr>
            <b/>
            <sz val="9"/>
            <color indexed="81"/>
            <rFont val="游ゴシック"/>
            <family val="3"/>
            <charset val="128"/>
          </rPr>
          <t>原則、有効数字３桁以上で入力してください。</t>
        </r>
      </text>
    </comment>
    <comment ref="I221" authorId="0" shapeId="0">
      <text>
        <r>
          <rPr>
            <b/>
            <sz val="9"/>
            <color indexed="81"/>
            <rFont val="游ゴシック"/>
            <family val="3"/>
            <charset val="128"/>
          </rPr>
          <t>原則、有効数字３桁以上で入力してください。</t>
        </r>
      </text>
    </comment>
    <comment ref="F222" authorId="0" shapeId="0">
      <text>
        <r>
          <rPr>
            <b/>
            <sz val="10"/>
            <color indexed="81"/>
            <rFont val="游ゴシック"/>
            <family val="3"/>
            <charset val="128"/>
          </rPr>
          <t>原則、有効数字３桁以上で入力してください。</t>
        </r>
      </text>
    </comment>
    <comment ref="I222" authorId="0" shapeId="0">
      <text>
        <r>
          <rPr>
            <b/>
            <sz val="10"/>
            <color indexed="81"/>
            <rFont val="游ゴシック"/>
            <family val="3"/>
            <charset val="128"/>
          </rPr>
          <t>原則、有効数字３桁以上で入力してください。</t>
        </r>
      </text>
    </comment>
    <comment ref="F223" authorId="0" shapeId="0">
      <text>
        <r>
          <rPr>
            <b/>
            <sz val="10"/>
            <color indexed="81"/>
            <rFont val="游ゴシック"/>
            <family val="3"/>
            <charset val="128"/>
          </rPr>
          <t>原則、有効数字３桁以上で入力してください。</t>
        </r>
      </text>
    </comment>
    <comment ref="I223" authorId="0" shapeId="0">
      <text>
        <r>
          <rPr>
            <b/>
            <sz val="10"/>
            <color indexed="81"/>
            <rFont val="游ゴシック"/>
            <family val="3"/>
            <charset val="128"/>
          </rPr>
          <t>原則、有効数字３桁以上で入力してください。</t>
        </r>
      </text>
    </comment>
    <comment ref="F224" authorId="0" shapeId="0">
      <text>
        <r>
          <rPr>
            <b/>
            <sz val="10"/>
            <color indexed="81"/>
            <rFont val="游ゴシック"/>
            <family val="3"/>
            <charset val="128"/>
          </rPr>
          <t>原則、有効数字３桁以上で入力してください。</t>
        </r>
      </text>
    </comment>
    <comment ref="I224" authorId="0" shapeId="0">
      <text>
        <r>
          <rPr>
            <b/>
            <sz val="10"/>
            <color indexed="81"/>
            <rFont val="游ゴシック"/>
            <family val="3"/>
            <charset val="128"/>
          </rPr>
          <t>原則、有効数字３桁以上で入力してください。</t>
        </r>
      </text>
    </comment>
    <comment ref="F225" authorId="0" shapeId="0">
      <text>
        <r>
          <rPr>
            <b/>
            <sz val="10"/>
            <color indexed="81"/>
            <rFont val="游ゴシック"/>
            <family val="3"/>
            <charset val="128"/>
          </rPr>
          <t>原則、有効数字３桁以上で入力してください。</t>
        </r>
      </text>
    </comment>
    <comment ref="I225" authorId="0" shapeId="0">
      <text>
        <r>
          <rPr>
            <b/>
            <sz val="10"/>
            <color indexed="81"/>
            <rFont val="游ゴシック"/>
            <family val="3"/>
            <charset val="128"/>
          </rPr>
          <t>原則、有効数字３桁以上で入力してください。</t>
        </r>
      </text>
    </comment>
    <comment ref="F226" authorId="0" shapeId="0">
      <text>
        <r>
          <rPr>
            <b/>
            <sz val="10"/>
            <color indexed="81"/>
            <rFont val="游ゴシック"/>
            <family val="3"/>
            <charset val="128"/>
          </rPr>
          <t>原則、有効数字３桁以上で入力してください。</t>
        </r>
      </text>
    </comment>
    <comment ref="I226" authorId="0" shapeId="0">
      <text>
        <r>
          <rPr>
            <b/>
            <sz val="10"/>
            <color indexed="81"/>
            <rFont val="游ゴシック"/>
            <family val="3"/>
            <charset val="128"/>
          </rPr>
          <t>原則、有効数字３桁以上で入力してください。</t>
        </r>
      </text>
    </comment>
    <comment ref="U230" authorId="2" shapeId="0">
      <text>
        <r>
          <rPr>
            <b/>
            <sz val="9"/>
            <color indexed="81"/>
            <rFont val="游ゴシック"/>
            <family val="3"/>
            <charset val="128"/>
          </rPr>
          <t>ガス事業者名を入力してください。</t>
        </r>
      </text>
    </comment>
    <comment ref="F231" authorId="0" shapeId="0">
      <text>
        <r>
          <rPr>
            <b/>
            <sz val="10"/>
            <color indexed="81"/>
            <rFont val="游ゴシック"/>
            <family val="3"/>
            <charset val="128"/>
          </rPr>
          <t>右側太枠内に、排出係数を入力してください。数値は、原則、有効数字３桁以上で入力してください。</t>
        </r>
      </text>
    </comment>
    <comment ref="I231" authorId="0" shapeId="0">
      <text>
        <r>
          <rPr>
            <b/>
            <sz val="10"/>
            <color indexed="81"/>
            <rFont val="游ゴシック"/>
            <family val="3"/>
            <charset val="128"/>
          </rPr>
          <t>原則、有効数字３桁以上で入力してください。</t>
        </r>
      </text>
    </comment>
    <comment ref="S231" authorId="1" shapeId="0">
      <text>
        <r>
          <rPr>
            <b/>
            <sz val="9"/>
            <color indexed="81"/>
            <rFont val="游ゴシック"/>
            <family val="3"/>
            <charset val="128"/>
          </rPr>
          <t>ガス事業者が公表する基礎排出係数を入力してください。</t>
        </r>
      </text>
    </comment>
    <comment ref="F236" authorId="0" shapeId="0">
      <text>
        <r>
          <rPr>
            <b/>
            <sz val="10"/>
            <color indexed="81"/>
            <rFont val="游ゴシック"/>
            <family val="3"/>
            <charset val="128"/>
          </rPr>
          <t>原則、有効数字３桁以上で入力してください。</t>
        </r>
      </text>
    </comment>
    <comment ref="I236" authorId="0" shapeId="0">
      <text>
        <r>
          <rPr>
            <b/>
            <sz val="10"/>
            <color indexed="81"/>
            <rFont val="游ゴシック"/>
            <family val="3"/>
            <charset val="128"/>
          </rPr>
          <t>原則、有効数字３桁以上で入力してください。</t>
        </r>
      </text>
    </comment>
    <comment ref="F237" authorId="0" shapeId="0">
      <text>
        <r>
          <rPr>
            <b/>
            <sz val="10"/>
            <color indexed="81"/>
            <rFont val="游ゴシック"/>
            <family val="3"/>
            <charset val="128"/>
          </rPr>
          <t>右側太枠内に、排出係数を入力してください。数値は、原則、有効数字３桁以上で入力してください。</t>
        </r>
      </text>
    </comment>
    <comment ref="I237" authorId="0" shapeId="0">
      <text>
        <r>
          <rPr>
            <b/>
            <sz val="10"/>
            <color indexed="81"/>
            <rFont val="游ゴシック"/>
            <family val="3"/>
            <charset val="128"/>
          </rPr>
          <t>原則、有効数字３桁以上で入力してください。</t>
        </r>
      </text>
    </comment>
    <comment ref="S237" authorId="1" shapeId="0">
      <text>
        <r>
          <rPr>
            <b/>
            <sz val="9"/>
            <color indexed="81"/>
            <rFont val="游ゴシック"/>
            <family val="3"/>
            <charset val="128"/>
          </rPr>
          <t>基礎排出係数を入力して下さい。</t>
        </r>
      </text>
    </comment>
    <comment ref="F238" authorId="0" shapeId="0">
      <text>
        <r>
          <rPr>
            <b/>
            <sz val="10"/>
            <color indexed="81"/>
            <rFont val="游ゴシック"/>
            <family val="3"/>
            <charset val="128"/>
          </rPr>
          <t>右側太枠内に、排出係数を入力してください。数値は、原則、有効数字３桁以上で入力してください。</t>
        </r>
      </text>
    </comment>
    <comment ref="I238" authorId="0" shapeId="0">
      <text>
        <r>
          <rPr>
            <b/>
            <sz val="10"/>
            <color indexed="81"/>
            <rFont val="游ゴシック"/>
            <family val="3"/>
            <charset val="128"/>
          </rPr>
          <t>原則、有効数字３桁以上で入力してください。</t>
        </r>
      </text>
    </comment>
    <comment ref="S238" authorId="1" shapeId="0">
      <text>
        <r>
          <rPr>
            <b/>
            <sz val="9"/>
            <color indexed="81"/>
            <rFont val="游ゴシック"/>
            <family val="3"/>
            <charset val="128"/>
          </rPr>
          <t>基礎排出係数を入力して下さい。</t>
        </r>
      </text>
    </comment>
    <comment ref="F239" authorId="0" shapeId="0">
      <text>
        <r>
          <rPr>
            <b/>
            <sz val="10"/>
            <color indexed="81"/>
            <rFont val="游ゴシック"/>
            <family val="3"/>
            <charset val="128"/>
          </rPr>
          <t>右側太枠内に、排出係数を入力してください。数値は、原則、有効数字３桁以上で入力してください。</t>
        </r>
      </text>
    </comment>
    <comment ref="I239" authorId="0" shapeId="0">
      <text>
        <r>
          <rPr>
            <b/>
            <sz val="10"/>
            <color indexed="81"/>
            <rFont val="游ゴシック"/>
            <family val="3"/>
            <charset val="128"/>
          </rPr>
          <t>原則、有効数字３桁以上で入力してください。</t>
        </r>
      </text>
    </comment>
    <comment ref="S239" authorId="1" shapeId="0">
      <text>
        <r>
          <rPr>
            <b/>
            <sz val="9"/>
            <color indexed="81"/>
            <rFont val="游ゴシック"/>
            <family val="3"/>
            <charset val="128"/>
          </rPr>
          <t>基礎排出係数を入力して下さい。</t>
        </r>
      </text>
    </comment>
    <comment ref="O241" authorId="2" shapeId="0">
      <text>
        <r>
          <rPr>
            <b/>
            <sz val="11"/>
            <color indexed="10"/>
            <rFont val="メイリオ"/>
            <family val="3"/>
            <charset val="128"/>
          </rPr>
          <t>電気事業者名、排出係数、買電量をこの表の太枠内に上から順に入力してください！</t>
        </r>
      </text>
    </comment>
    <comment ref="P243" authorId="2" shapeId="0">
      <text>
        <r>
          <rPr>
            <b/>
            <sz val="8"/>
            <color indexed="81"/>
            <rFont val="游ゴシック"/>
            <family val="3"/>
            <charset val="128"/>
          </rPr>
          <t>電力事業者名を入力してください。詳しくは①基本情報の３を確認してください。</t>
        </r>
      </text>
    </comment>
    <comment ref="R243" authorId="2" shapeId="0">
      <text>
        <r>
          <rPr>
            <b/>
            <sz val="9"/>
            <color indexed="81"/>
            <rFont val="游ゴシック"/>
            <family val="3"/>
            <charset val="128"/>
          </rPr>
          <t>基礎排出係数を入力してください。詳しくは①基本情報の３を確認してください。</t>
        </r>
      </text>
    </comment>
    <comment ref="T243" authorId="2" shapeId="0">
      <text>
        <r>
          <rPr>
            <b/>
            <sz val="9"/>
            <color indexed="81"/>
            <rFont val="游ゴシック"/>
            <family val="3"/>
            <charset val="128"/>
          </rPr>
          <t>原則、有効数字３桁以上で記入してください。</t>
        </r>
      </text>
    </comment>
    <comment ref="U243" authorId="2" shapeId="0">
      <text>
        <r>
          <rPr>
            <b/>
            <sz val="9"/>
            <color indexed="81"/>
            <rFont val="游ゴシック"/>
            <family val="3"/>
            <charset val="128"/>
          </rPr>
          <t>原則、有効数字３桁以上で記入してください。</t>
        </r>
      </text>
    </comment>
    <comment ref="F244" authorId="2" shapeId="0">
      <text>
        <r>
          <rPr>
            <b/>
            <sz val="10"/>
            <color indexed="81"/>
            <rFont val="游ゴシック"/>
            <family val="3"/>
            <charset val="128"/>
          </rPr>
          <t>右側太枠内に電力事業者名、排出係数、買電量を入力してください。</t>
        </r>
      </text>
    </comment>
    <comment ref="P244" authorId="2" shapeId="0">
      <text>
        <r>
          <rPr>
            <b/>
            <sz val="8"/>
            <color indexed="81"/>
            <rFont val="游ゴシック"/>
            <family val="3"/>
            <charset val="128"/>
          </rPr>
          <t>電力事業者名を入力してください。詳しくは①基本情報の３を確認してください。</t>
        </r>
      </text>
    </comment>
    <comment ref="R244" authorId="2" shapeId="0">
      <text>
        <r>
          <rPr>
            <b/>
            <sz val="9"/>
            <color indexed="81"/>
            <rFont val="游ゴシック"/>
            <family val="3"/>
            <charset val="128"/>
          </rPr>
          <t>基礎排出係数を入力してください。詳しくは①基本情報の３を確認してください。</t>
        </r>
      </text>
    </comment>
    <comment ref="T244" authorId="2" shapeId="0">
      <text>
        <r>
          <rPr>
            <b/>
            <sz val="9"/>
            <color indexed="81"/>
            <rFont val="游ゴシック"/>
            <family val="3"/>
            <charset val="128"/>
          </rPr>
          <t>原則、有効数字３桁以上で記入してください。</t>
        </r>
      </text>
    </comment>
    <comment ref="U244" authorId="2" shapeId="0">
      <text>
        <r>
          <rPr>
            <b/>
            <sz val="9"/>
            <color indexed="81"/>
            <rFont val="游ゴシック"/>
            <family val="3"/>
            <charset val="128"/>
          </rPr>
          <t>原則、有効数字３桁以上で記入してください。</t>
        </r>
      </text>
    </comment>
    <comment ref="P245" authorId="2" shapeId="0">
      <text>
        <r>
          <rPr>
            <b/>
            <sz val="8"/>
            <color indexed="81"/>
            <rFont val="游ゴシック"/>
            <family val="3"/>
            <charset val="128"/>
          </rPr>
          <t>電力事業者名を入力してください。詳しくは①基本情報の３を確認してください。</t>
        </r>
      </text>
    </comment>
    <comment ref="R245" authorId="2" shapeId="0">
      <text>
        <r>
          <rPr>
            <b/>
            <sz val="9"/>
            <color indexed="81"/>
            <rFont val="游ゴシック"/>
            <family val="3"/>
            <charset val="128"/>
          </rPr>
          <t>基礎排出係数を入力してください。詳しくは①基本情報の３を確認してください。</t>
        </r>
      </text>
    </comment>
    <comment ref="T245" authorId="2" shapeId="0">
      <text>
        <r>
          <rPr>
            <b/>
            <sz val="9"/>
            <color indexed="81"/>
            <rFont val="游ゴシック"/>
            <family val="3"/>
            <charset val="128"/>
          </rPr>
          <t>原則、有効数字３桁以上で記入してください。</t>
        </r>
      </text>
    </comment>
    <comment ref="U245" authorId="2" shapeId="0">
      <text>
        <r>
          <rPr>
            <b/>
            <sz val="9"/>
            <color indexed="81"/>
            <rFont val="游ゴシック"/>
            <family val="3"/>
            <charset val="128"/>
          </rPr>
          <t>原則、有効数字３桁以上で記入してください。</t>
        </r>
      </text>
    </comment>
    <comment ref="F246" authorId="2" shapeId="0">
      <text>
        <r>
          <rPr>
            <b/>
            <sz val="10"/>
            <color indexed="81"/>
            <rFont val="游ゴシック"/>
            <family val="3"/>
            <charset val="128"/>
          </rPr>
          <t>右側太枠内に電力事業者名、排出係数、買電量を入力してください。</t>
        </r>
      </text>
    </comment>
    <comment ref="P246" authorId="2" shapeId="0">
      <text>
        <r>
          <rPr>
            <b/>
            <sz val="8"/>
            <color indexed="81"/>
            <rFont val="游ゴシック"/>
            <family val="3"/>
            <charset val="128"/>
          </rPr>
          <t>電力事業者名を入力してください。詳しくは①基本情報の３を確認してください。</t>
        </r>
      </text>
    </comment>
    <comment ref="R246" authorId="2" shapeId="0">
      <text>
        <r>
          <rPr>
            <b/>
            <sz val="9"/>
            <color indexed="81"/>
            <rFont val="游ゴシック"/>
            <family val="3"/>
            <charset val="128"/>
          </rPr>
          <t>基礎排出係数を入力してください。詳しくは①基本情報の３を確認してください。</t>
        </r>
      </text>
    </comment>
    <comment ref="T246" authorId="2" shapeId="0">
      <text>
        <r>
          <rPr>
            <b/>
            <sz val="9"/>
            <color indexed="81"/>
            <rFont val="游ゴシック"/>
            <family val="3"/>
            <charset val="128"/>
          </rPr>
          <t>原則、有効数字３桁以上で記入してください。</t>
        </r>
      </text>
    </comment>
    <comment ref="U246" authorId="2" shapeId="0">
      <text>
        <r>
          <rPr>
            <b/>
            <sz val="9"/>
            <color indexed="81"/>
            <rFont val="游ゴシック"/>
            <family val="3"/>
            <charset val="128"/>
          </rPr>
          <t>原則、有効数字３桁以上で記入してください。</t>
        </r>
      </text>
    </comment>
    <comment ref="F248" authorId="0" shapeId="0">
      <text>
        <r>
          <rPr>
            <b/>
            <sz val="11"/>
            <color indexed="81"/>
            <rFont val="游ゴシック"/>
            <family val="3"/>
            <charset val="128"/>
          </rPr>
          <t>原則、排出係数の有効桁数以上の有効桁数で入力してください。また、排出係数を入力してください（右側）。</t>
        </r>
      </text>
    </comment>
    <comment ref="S248" authorId="0" shapeId="0">
      <text>
        <r>
          <rPr>
            <b/>
            <sz val="9"/>
            <color indexed="81"/>
            <rFont val="游ゴシック"/>
            <family val="3"/>
            <charset val="128"/>
          </rPr>
          <t>上記以外の買電がある場合は、その排出係数を入力してください。</t>
        </r>
      </text>
    </comment>
    <comment ref="F249" authorId="0" shapeId="0">
      <text>
        <r>
          <rPr>
            <b/>
            <sz val="11"/>
            <color indexed="81"/>
            <rFont val="游ゴシック"/>
            <family val="3"/>
            <charset val="128"/>
          </rPr>
          <t>原則、排出係数の有効桁数以上の有効桁数で入力してください。</t>
        </r>
      </text>
    </comment>
    <comment ref="I249" authorId="0" shapeId="0">
      <text>
        <r>
          <rPr>
            <b/>
            <sz val="11"/>
            <color indexed="81"/>
            <rFont val="游ゴシック"/>
            <family val="3"/>
            <charset val="128"/>
          </rPr>
          <t>原則、排出係数の有効桁数以上の有効桁数で入力してください。また、排出係数を入力してください。</t>
        </r>
      </text>
    </comment>
    <comment ref="S249" authorId="0" shapeId="0">
      <text>
        <r>
          <rPr>
            <b/>
            <sz val="9"/>
            <color indexed="81"/>
            <rFont val="游ゴシック"/>
            <family val="3"/>
            <charset val="128"/>
          </rPr>
          <t>自家発電の電気で販売した量がある場合は、その排出係数を入力してください。</t>
        </r>
      </text>
    </comment>
    <comment ref="B254" authorId="0" shapeId="0">
      <text>
        <r>
          <rPr>
            <b/>
            <sz val="9"/>
            <color indexed="81"/>
            <rFont val="游ゴシック"/>
            <family val="3"/>
            <charset val="128"/>
          </rPr>
          <t>計算に用いた単位発熱量・排出係数を右表から変更した場合など、何の数値を用いたかを記載してください。</t>
        </r>
      </text>
    </comment>
    <comment ref="F264" authorId="0" shapeId="0">
      <text>
        <r>
          <rPr>
            <b/>
            <sz val="9"/>
            <color indexed="81"/>
            <rFont val="游ゴシック"/>
            <family val="3"/>
            <charset val="128"/>
          </rPr>
          <t>原則、有効数字３桁以上で入力してください。</t>
        </r>
      </text>
    </comment>
    <comment ref="I264" authorId="0" shapeId="0">
      <text>
        <r>
          <rPr>
            <b/>
            <sz val="9"/>
            <color indexed="81"/>
            <rFont val="游ゴシック"/>
            <family val="3"/>
            <charset val="128"/>
          </rPr>
          <t>原則、有効数字３桁以上で入力してください。</t>
        </r>
      </text>
    </comment>
    <comment ref="F265" authorId="0" shapeId="0">
      <text>
        <r>
          <rPr>
            <b/>
            <sz val="9"/>
            <color indexed="81"/>
            <rFont val="游ゴシック"/>
            <family val="3"/>
            <charset val="128"/>
          </rPr>
          <t>原則、有効数字３桁以上で入力してください。</t>
        </r>
      </text>
    </comment>
    <comment ref="I265" authorId="0" shapeId="0">
      <text>
        <r>
          <rPr>
            <b/>
            <sz val="9"/>
            <color indexed="81"/>
            <rFont val="游ゴシック"/>
            <family val="3"/>
            <charset val="128"/>
          </rPr>
          <t>原則、有効数字３桁以上で入力してください。</t>
        </r>
      </text>
    </comment>
    <comment ref="F266" authorId="0" shapeId="0">
      <text>
        <r>
          <rPr>
            <b/>
            <sz val="9"/>
            <color indexed="81"/>
            <rFont val="游ゴシック"/>
            <family val="3"/>
            <charset val="128"/>
          </rPr>
          <t>原則、有効数字３桁以上で入力してください。</t>
        </r>
      </text>
    </comment>
    <comment ref="I266" authorId="0" shapeId="0">
      <text>
        <r>
          <rPr>
            <b/>
            <sz val="9"/>
            <color indexed="81"/>
            <rFont val="游ゴシック"/>
            <family val="3"/>
            <charset val="128"/>
          </rPr>
          <t>原則、有効数字３桁以上で入力してください。</t>
        </r>
      </text>
    </comment>
    <comment ref="F267" authorId="0" shapeId="0">
      <text>
        <r>
          <rPr>
            <b/>
            <sz val="9"/>
            <color indexed="81"/>
            <rFont val="游ゴシック"/>
            <family val="3"/>
            <charset val="128"/>
          </rPr>
          <t>原則、有効数字３桁以上で入力してください。</t>
        </r>
      </text>
    </comment>
    <comment ref="I267" authorId="0" shapeId="0">
      <text>
        <r>
          <rPr>
            <b/>
            <sz val="9"/>
            <color indexed="81"/>
            <rFont val="游ゴシック"/>
            <family val="3"/>
            <charset val="128"/>
          </rPr>
          <t>原則、有効数字３桁以上で入力してください。</t>
        </r>
      </text>
    </comment>
    <comment ref="F268" authorId="0" shapeId="0">
      <text>
        <r>
          <rPr>
            <b/>
            <sz val="9"/>
            <color indexed="81"/>
            <rFont val="游ゴシック"/>
            <family val="3"/>
            <charset val="128"/>
          </rPr>
          <t>原則、有効数字３桁以上で入力してください。</t>
        </r>
      </text>
    </comment>
    <comment ref="I268" authorId="0" shapeId="0">
      <text>
        <r>
          <rPr>
            <b/>
            <sz val="9"/>
            <color indexed="81"/>
            <rFont val="游ゴシック"/>
            <family val="3"/>
            <charset val="128"/>
          </rPr>
          <t>原則、有効数字３桁以上で入力してください。</t>
        </r>
      </text>
    </comment>
    <comment ref="F269" authorId="0" shapeId="0">
      <text>
        <r>
          <rPr>
            <b/>
            <sz val="9"/>
            <color indexed="81"/>
            <rFont val="游ゴシック"/>
            <family val="3"/>
            <charset val="128"/>
          </rPr>
          <t>原則、有効数字３桁以上で入力してください。</t>
        </r>
      </text>
    </comment>
    <comment ref="I269" authorId="0" shapeId="0">
      <text>
        <r>
          <rPr>
            <b/>
            <sz val="9"/>
            <color indexed="81"/>
            <rFont val="游ゴシック"/>
            <family val="3"/>
            <charset val="128"/>
          </rPr>
          <t>原則、有効数字３桁以上で入力してください。</t>
        </r>
      </text>
    </comment>
    <comment ref="F270" authorId="0" shapeId="0">
      <text>
        <r>
          <rPr>
            <b/>
            <sz val="9"/>
            <color indexed="81"/>
            <rFont val="游ゴシック"/>
            <family val="3"/>
            <charset val="128"/>
          </rPr>
          <t>原則、有効数字３桁以上で入力してください。</t>
        </r>
      </text>
    </comment>
    <comment ref="I270" authorId="0" shapeId="0">
      <text>
        <r>
          <rPr>
            <b/>
            <sz val="9"/>
            <color indexed="81"/>
            <rFont val="游ゴシック"/>
            <family val="3"/>
            <charset val="128"/>
          </rPr>
          <t>原則、有効数字３桁以上で入力してください。</t>
        </r>
      </text>
    </comment>
    <comment ref="F271" authorId="0" shapeId="0">
      <text>
        <r>
          <rPr>
            <b/>
            <sz val="9"/>
            <color indexed="81"/>
            <rFont val="游ゴシック"/>
            <family val="3"/>
            <charset val="128"/>
          </rPr>
          <t>原則、有効数字３桁以上で入力してください。</t>
        </r>
      </text>
    </comment>
    <comment ref="I271" authorId="0" shapeId="0">
      <text>
        <r>
          <rPr>
            <b/>
            <sz val="9"/>
            <color indexed="81"/>
            <rFont val="游ゴシック"/>
            <family val="3"/>
            <charset val="128"/>
          </rPr>
          <t>原則、有効数字３桁以上で入力してください。</t>
        </r>
      </text>
    </comment>
    <comment ref="F272" authorId="0" shapeId="0">
      <text>
        <r>
          <rPr>
            <b/>
            <sz val="9"/>
            <color indexed="81"/>
            <rFont val="游ゴシック"/>
            <family val="3"/>
            <charset val="128"/>
          </rPr>
          <t>原則、有効数字３桁以上で入力してください。</t>
        </r>
      </text>
    </comment>
    <comment ref="I272" authorId="0" shapeId="0">
      <text>
        <r>
          <rPr>
            <b/>
            <sz val="9"/>
            <color indexed="81"/>
            <rFont val="游ゴシック"/>
            <family val="3"/>
            <charset val="128"/>
          </rPr>
          <t>原則、有効数字３桁以上で入力してください。</t>
        </r>
      </text>
    </comment>
    <comment ref="F273" authorId="0" shapeId="0">
      <text>
        <r>
          <rPr>
            <b/>
            <sz val="9"/>
            <color indexed="81"/>
            <rFont val="游ゴシック"/>
            <family val="3"/>
            <charset val="128"/>
          </rPr>
          <t>原則、有効数字３桁以上で入力してください。</t>
        </r>
      </text>
    </comment>
    <comment ref="I273" authorId="0" shapeId="0">
      <text>
        <r>
          <rPr>
            <b/>
            <sz val="9"/>
            <color indexed="81"/>
            <rFont val="游ゴシック"/>
            <family val="3"/>
            <charset val="128"/>
          </rPr>
          <t>原則、有効数字３桁以上で入力してください。</t>
        </r>
      </text>
    </comment>
    <comment ref="F274" authorId="0" shapeId="0">
      <text>
        <r>
          <rPr>
            <b/>
            <sz val="9"/>
            <color indexed="81"/>
            <rFont val="游ゴシック"/>
            <family val="3"/>
            <charset val="128"/>
          </rPr>
          <t>原則、有効数字３桁以上で入力してください。</t>
        </r>
      </text>
    </comment>
    <comment ref="I274" authorId="0" shapeId="0">
      <text>
        <r>
          <rPr>
            <b/>
            <sz val="9"/>
            <color indexed="81"/>
            <rFont val="游ゴシック"/>
            <family val="3"/>
            <charset val="128"/>
          </rPr>
          <t>原則、有効数字３桁以上で入力してください。</t>
        </r>
      </text>
    </comment>
    <comment ref="F275" authorId="0" shapeId="0">
      <text>
        <r>
          <rPr>
            <b/>
            <sz val="9"/>
            <color indexed="81"/>
            <rFont val="游ゴシック"/>
            <family val="3"/>
            <charset val="128"/>
          </rPr>
          <t>原則、有効数字３桁以上で入力してください。</t>
        </r>
      </text>
    </comment>
    <comment ref="I275" authorId="0" shapeId="0">
      <text>
        <r>
          <rPr>
            <b/>
            <sz val="9"/>
            <color indexed="81"/>
            <rFont val="游ゴシック"/>
            <family val="3"/>
            <charset val="128"/>
          </rPr>
          <t>原則、有効数字３桁以上で入力してください。</t>
        </r>
      </text>
    </comment>
    <comment ref="F276" authorId="0" shapeId="0">
      <text>
        <r>
          <rPr>
            <b/>
            <sz val="9"/>
            <color indexed="81"/>
            <rFont val="游ゴシック"/>
            <family val="3"/>
            <charset val="128"/>
          </rPr>
          <t>原則、有効数字３桁以上で入力してください。</t>
        </r>
      </text>
    </comment>
    <comment ref="I276" authorId="0" shapeId="0">
      <text>
        <r>
          <rPr>
            <b/>
            <sz val="9"/>
            <color indexed="81"/>
            <rFont val="游ゴシック"/>
            <family val="3"/>
            <charset val="128"/>
          </rPr>
          <t>原則、有効数字３桁以上で入力してください。</t>
        </r>
      </text>
    </comment>
    <comment ref="F277" authorId="0" shapeId="0">
      <text>
        <r>
          <rPr>
            <b/>
            <sz val="9"/>
            <color indexed="81"/>
            <rFont val="游ゴシック"/>
            <family val="3"/>
            <charset val="128"/>
          </rPr>
          <t>原則、有効数字３桁以上で入力してください。</t>
        </r>
      </text>
    </comment>
    <comment ref="I277" authorId="0" shapeId="0">
      <text>
        <r>
          <rPr>
            <b/>
            <sz val="9"/>
            <color indexed="81"/>
            <rFont val="游ゴシック"/>
            <family val="3"/>
            <charset val="128"/>
          </rPr>
          <t>原則、有効数字３桁以上で入力してください。</t>
        </r>
      </text>
    </comment>
    <comment ref="C278" authorId="1" shapeId="0">
      <text>
        <r>
          <rPr>
            <b/>
            <sz val="9"/>
            <color indexed="81"/>
            <rFont val="游ゴシック"/>
            <family val="3"/>
            <charset val="128"/>
          </rPr>
          <t>名称変更できます。その際、右側太枠内の発熱量と排出係数が一致するように、入力し直してください。当初は、輸入原料炭の発熱量と排出係数が入っています。輸入、コークス用、吹込用の複数に該当する場合は、「その他の燃料」の欄も活用してください。</t>
        </r>
      </text>
    </comment>
    <comment ref="F278" authorId="0" shapeId="0">
      <text>
        <r>
          <rPr>
            <b/>
            <sz val="9"/>
            <color indexed="81"/>
            <rFont val="游ゴシック"/>
            <family val="3"/>
            <charset val="128"/>
          </rPr>
          <t>原則、有効数字３桁以上で入力してください。</t>
        </r>
      </text>
    </comment>
    <comment ref="I278" authorId="0" shapeId="0">
      <text>
        <r>
          <rPr>
            <b/>
            <sz val="9"/>
            <color indexed="81"/>
            <rFont val="游ゴシック"/>
            <family val="3"/>
            <charset val="128"/>
          </rPr>
          <t>原則、有効数字３桁以上で入力してください。</t>
        </r>
      </text>
    </comment>
    <comment ref="P278" authorId="1" shapeId="0">
      <text>
        <r>
          <rPr>
            <b/>
            <sz val="9"/>
            <color indexed="81"/>
            <rFont val="游ゴシック"/>
            <family val="3"/>
            <charset val="128"/>
          </rPr>
          <t>輸入原料炭の発熱量を入力しています。
コークス原料炭は28.9、吹込用原料炭は28.3になります。</t>
        </r>
      </text>
    </comment>
    <comment ref="S278" authorId="1" shapeId="0">
      <text>
        <r>
          <rPr>
            <b/>
            <sz val="9"/>
            <color indexed="81"/>
            <rFont val="游ゴシック"/>
            <family val="3"/>
            <charset val="128"/>
          </rPr>
          <t>輸入原料炭の排出係数を入力しています。コークス用原料炭は0.0245、吹込用原料炭は0.0251になります。</t>
        </r>
      </text>
    </comment>
    <comment ref="C279" authorId="1" shapeId="0">
      <text>
        <r>
          <rPr>
            <b/>
            <sz val="9"/>
            <color indexed="81"/>
            <rFont val="游ゴシック"/>
            <family val="3"/>
            <charset val="128"/>
          </rPr>
          <t>名称変更できます。その際、右側太枠内の発熱量と排出係数が一致するように、入力し直してください。当初は、輸入一般炭の発熱量と排出係数が入っています。輸入、国産の複数に該当する場合は、「その他の燃料」の欄も活用してください。</t>
        </r>
      </text>
    </comment>
    <comment ref="F279" authorId="0" shapeId="0">
      <text>
        <r>
          <rPr>
            <b/>
            <sz val="9"/>
            <color indexed="81"/>
            <rFont val="游ゴシック"/>
            <family val="3"/>
            <charset val="128"/>
          </rPr>
          <t>原則、有効数字３桁以上で入力してください。</t>
        </r>
      </text>
    </comment>
    <comment ref="I279" authorId="0" shapeId="0">
      <text>
        <r>
          <rPr>
            <b/>
            <sz val="9"/>
            <color indexed="81"/>
            <rFont val="游ゴシック"/>
            <family val="3"/>
            <charset val="128"/>
          </rPr>
          <t>原則、有効数字３桁以上で入力してください。</t>
        </r>
      </text>
    </comment>
    <comment ref="P279" authorId="1" shapeId="0">
      <text>
        <r>
          <rPr>
            <b/>
            <sz val="9"/>
            <color indexed="81"/>
            <rFont val="游ゴシック"/>
            <family val="3"/>
            <charset val="128"/>
          </rPr>
          <t>輸入一般炭の発熱量を入力しています。国産一般炭は、24.2になります。</t>
        </r>
      </text>
    </comment>
    <comment ref="S279" authorId="1" shapeId="0">
      <text>
        <r>
          <rPr>
            <b/>
            <sz val="9"/>
            <color indexed="81"/>
            <rFont val="游ゴシック"/>
            <family val="3"/>
            <charset val="128"/>
          </rPr>
          <t>輸入一般炭の排出係数を入力しています。国産一般炭は、0.0242になります。</t>
        </r>
      </text>
    </comment>
    <comment ref="F280" authorId="0" shapeId="0">
      <text>
        <r>
          <rPr>
            <b/>
            <sz val="9"/>
            <color indexed="81"/>
            <rFont val="游ゴシック"/>
            <family val="3"/>
            <charset val="128"/>
          </rPr>
          <t>原則、有効数字３桁以上で入力してください。</t>
        </r>
      </text>
    </comment>
    <comment ref="I280" authorId="0" shapeId="0">
      <text>
        <r>
          <rPr>
            <b/>
            <sz val="9"/>
            <color indexed="81"/>
            <rFont val="游ゴシック"/>
            <family val="3"/>
            <charset val="128"/>
          </rPr>
          <t>原則、有効数字３桁以上で入力してください。</t>
        </r>
      </text>
    </comment>
    <comment ref="F281" authorId="0" shapeId="0">
      <text>
        <r>
          <rPr>
            <b/>
            <sz val="9"/>
            <color indexed="81"/>
            <rFont val="游ゴシック"/>
            <family val="3"/>
            <charset val="128"/>
          </rPr>
          <t>原則、有効数字３桁以上で入力してください。</t>
        </r>
      </text>
    </comment>
    <comment ref="I281" authorId="0" shapeId="0">
      <text>
        <r>
          <rPr>
            <b/>
            <sz val="9"/>
            <color indexed="81"/>
            <rFont val="游ゴシック"/>
            <family val="3"/>
            <charset val="128"/>
          </rPr>
          <t>原則、有効数字３桁以上で入力してください。</t>
        </r>
      </text>
    </comment>
    <comment ref="F282" authorId="0" shapeId="0">
      <text>
        <r>
          <rPr>
            <b/>
            <sz val="9"/>
            <color indexed="81"/>
            <rFont val="游ゴシック"/>
            <family val="3"/>
            <charset val="128"/>
          </rPr>
          <t>原則、有効数字３桁以上で入力してください。</t>
        </r>
      </text>
    </comment>
    <comment ref="I282" authorId="0" shapeId="0">
      <text>
        <r>
          <rPr>
            <b/>
            <sz val="9"/>
            <color indexed="81"/>
            <rFont val="游ゴシック"/>
            <family val="3"/>
            <charset val="128"/>
          </rPr>
          <t>原則、有効数字３桁以上で入力してください。</t>
        </r>
      </text>
    </comment>
    <comment ref="F283" authorId="0" shapeId="0">
      <text>
        <r>
          <rPr>
            <b/>
            <sz val="9"/>
            <color indexed="81"/>
            <rFont val="游ゴシック"/>
            <family val="3"/>
            <charset val="128"/>
          </rPr>
          <t>原則、有効数字３桁以上で入力してください。</t>
        </r>
      </text>
    </comment>
    <comment ref="I283" authorId="0" shapeId="0">
      <text>
        <r>
          <rPr>
            <b/>
            <sz val="9"/>
            <color indexed="81"/>
            <rFont val="游ゴシック"/>
            <family val="3"/>
            <charset val="128"/>
          </rPr>
          <t>原則、有効数字３桁以上で入力してください。</t>
        </r>
      </text>
    </comment>
    <comment ref="F284" authorId="0" shapeId="0">
      <text>
        <r>
          <rPr>
            <b/>
            <sz val="9"/>
            <color indexed="81"/>
            <rFont val="游ゴシック"/>
            <family val="3"/>
            <charset val="128"/>
          </rPr>
          <t>原則、有効数字３桁以上で入力してください。</t>
        </r>
      </text>
    </comment>
    <comment ref="I284" authorId="0" shapeId="0">
      <text>
        <r>
          <rPr>
            <b/>
            <sz val="9"/>
            <color indexed="81"/>
            <rFont val="游ゴシック"/>
            <family val="3"/>
            <charset val="128"/>
          </rPr>
          <t>原則、有効数字３桁以上で入力してください。</t>
        </r>
      </text>
    </comment>
    <comment ref="F285" authorId="0" shapeId="0">
      <text>
        <r>
          <rPr>
            <b/>
            <sz val="9"/>
            <color indexed="81"/>
            <rFont val="游ゴシック"/>
            <family val="3"/>
            <charset val="128"/>
          </rPr>
          <t>原則、有効数字３桁以上で入力してください。</t>
        </r>
      </text>
    </comment>
    <comment ref="I285" authorId="0" shapeId="0">
      <text>
        <r>
          <rPr>
            <b/>
            <sz val="9"/>
            <color indexed="81"/>
            <rFont val="游ゴシック"/>
            <family val="3"/>
            <charset val="128"/>
          </rPr>
          <t>原則、有効数字３桁以上で入力してください。</t>
        </r>
      </text>
    </comment>
    <comment ref="F286" authorId="0" shapeId="0">
      <text>
        <r>
          <rPr>
            <b/>
            <sz val="10"/>
            <color indexed="81"/>
            <rFont val="游ゴシック"/>
            <family val="3"/>
            <charset val="128"/>
          </rPr>
          <t>原則、有効数字３桁以上で入力してください。</t>
        </r>
      </text>
    </comment>
    <comment ref="I286" authorId="0" shapeId="0">
      <text>
        <r>
          <rPr>
            <b/>
            <sz val="10"/>
            <color indexed="81"/>
            <rFont val="游ゴシック"/>
            <family val="3"/>
            <charset val="128"/>
          </rPr>
          <t>原則、有効数字３桁以上で入力してください。</t>
        </r>
      </text>
    </comment>
    <comment ref="F287" authorId="0" shapeId="0">
      <text>
        <r>
          <rPr>
            <b/>
            <sz val="10"/>
            <color indexed="81"/>
            <rFont val="游ゴシック"/>
            <family val="3"/>
            <charset val="128"/>
          </rPr>
          <t>原則、有効数字３桁以上で入力してください。</t>
        </r>
      </text>
    </comment>
    <comment ref="I287" authorId="0" shapeId="0">
      <text>
        <r>
          <rPr>
            <b/>
            <sz val="10"/>
            <color indexed="81"/>
            <rFont val="游ゴシック"/>
            <family val="3"/>
            <charset val="128"/>
          </rPr>
          <t>原則、有効数字３桁以上で入力してください。</t>
        </r>
      </text>
    </comment>
    <comment ref="F288" authorId="0" shapeId="0">
      <text>
        <r>
          <rPr>
            <b/>
            <sz val="10"/>
            <color indexed="81"/>
            <rFont val="游ゴシック"/>
            <family val="3"/>
            <charset val="128"/>
          </rPr>
          <t>原則、有効数字３桁以上で入力してください。</t>
        </r>
      </text>
    </comment>
    <comment ref="I288" authorId="0" shapeId="0">
      <text>
        <r>
          <rPr>
            <b/>
            <sz val="10"/>
            <color indexed="81"/>
            <rFont val="游ゴシック"/>
            <family val="3"/>
            <charset val="128"/>
          </rPr>
          <t>原則、有効数字３桁以上で入力してください。</t>
        </r>
      </text>
    </comment>
    <comment ref="F289" authorId="0" shapeId="0">
      <text>
        <r>
          <rPr>
            <b/>
            <sz val="10"/>
            <color indexed="81"/>
            <rFont val="游ゴシック"/>
            <family val="3"/>
            <charset val="128"/>
          </rPr>
          <t>原則、有効数字３桁以上で入力してください。</t>
        </r>
      </text>
    </comment>
    <comment ref="I289" authorId="0" shapeId="0">
      <text>
        <r>
          <rPr>
            <b/>
            <sz val="10"/>
            <color indexed="81"/>
            <rFont val="游ゴシック"/>
            <family val="3"/>
            <charset val="128"/>
          </rPr>
          <t>原則、有効数字３桁以上で入力してください。</t>
        </r>
      </text>
    </comment>
    <comment ref="F290" authorId="0" shapeId="0">
      <text>
        <r>
          <rPr>
            <b/>
            <sz val="10"/>
            <color indexed="81"/>
            <rFont val="游ゴシック"/>
            <family val="3"/>
            <charset val="128"/>
          </rPr>
          <t>原則、有効数字３桁以上で入力してください。</t>
        </r>
      </text>
    </comment>
    <comment ref="I290" authorId="0" shapeId="0">
      <text>
        <r>
          <rPr>
            <b/>
            <sz val="10"/>
            <color indexed="81"/>
            <rFont val="游ゴシック"/>
            <family val="3"/>
            <charset val="128"/>
          </rPr>
          <t>原則、有効数字３桁以上で入力してください。</t>
        </r>
      </text>
    </comment>
    <comment ref="U294" authorId="2" shapeId="0">
      <text>
        <r>
          <rPr>
            <b/>
            <sz val="9"/>
            <color indexed="81"/>
            <rFont val="游ゴシック"/>
            <family val="3"/>
            <charset val="128"/>
          </rPr>
          <t>ガス事業者名を入力してください。</t>
        </r>
      </text>
    </comment>
    <comment ref="F295" authorId="0" shapeId="0">
      <text>
        <r>
          <rPr>
            <b/>
            <sz val="10"/>
            <color indexed="81"/>
            <rFont val="游ゴシック"/>
            <family val="3"/>
            <charset val="128"/>
          </rPr>
          <t>右側太枠内に、排出係数を入力してください。数値は、原則、有効数字３桁以上で入力してください。</t>
        </r>
      </text>
    </comment>
    <comment ref="I295" authorId="0" shapeId="0">
      <text>
        <r>
          <rPr>
            <b/>
            <sz val="10"/>
            <color indexed="81"/>
            <rFont val="游ゴシック"/>
            <family val="3"/>
            <charset val="128"/>
          </rPr>
          <t>原則、有効数字３桁以上で入力してください。</t>
        </r>
      </text>
    </comment>
    <comment ref="S295" authorId="1" shapeId="0">
      <text>
        <r>
          <rPr>
            <b/>
            <sz val="9"/>
            <color indexed="81"/>
            <rFont val="游ゴシック"/>
            <family val="3"/>
            <charset val="128"/>
          </rPr>
          <t>ガス事業者が公表する基礎排出係数を入力してください。</t>
        </r>
      </text>
    </comment>
    <comment ref="F300" authorId="0" shapeId="0">
      <text>
        <r>
          <rPr>
            <b/>
            <sz val="10"/>
            <color indexed="81"/>
            <rFont val="游ゴシック"/>
            <family val="3"/>
            <charset val="128"/>
          </rPr>
          <t>原則、有効数字３桁以上で入力してください。</t>
        </r>
      </text>
    </comment>
    <comment ref="I300" authorId="0" shapeId="0">
      <text>
        <r>
          <rPr>
            <b/>
            <sz val="10"/>
            <color indexed="81"/>
            <rFont val="游ゴシック"/>
            <family val="3"/>
            <charset val="128"/>
          </rPr>
          <t>原則、有効数字３桁以上で入力してください。</t>
        </r>
      </text>
    </comment>
    <comment ref="F301" authorId="0" shapeId="0">
      <text>
        <r>
          <rPr>
            <b/>
            <sz val="10"/>
            <color indexed="81"/>
            <rFont val="游ゴシック"/>
            <family val="3"/>
            <charset val="128"/>
          </rPr>
          <t>右側太枠内に、排出係数を入力してください。数値は、原則、有効数字３桁以上で入力してください。</t>
        </r>
      </text>
    </comment>
    <comment ref="I301" authorId="0" shapeId="0">
      <text>
        <r>
          <rPr>
            <b/>
            <sz val="10"/>
            <color indexed="81"/>
            <rFont val="游ゴシック"/>
            <family val="3"/>
            <charset val="128"/>
          </rPr>
          <t>原則、有効数字３桁以上で入力してください。</t>
        </r>
      </text>
    </comment>
    <comment ref="S301" authorId="1" shapeId="0">
      <text>
        <r>
          <rPr>
            <b/>
            <sz val="9"/>
            <color indexed="81"/>
            <rFont val="游ゴシック"/>
            <family val="3"/>
            <charset val="128"/>
          </rPr>
          <t>基礎排出係数を入力して下さい。</t>
        </r>
      </text>
    </comment>
    <comment ref="F302" authorId="0" shapeId="0">
      <text>
        <r>
          <rPr>
            <b/>
            <sz val="10"/>
            <color indexed="81"/>
            <rFont val="游ゴシック"/>
            <family val="3"/>
            <charset val="128"/>
          </rPr>
          <t>右側太枠内に、排出係数を入力してください。数値は、原則、有効数字３桁以上で入力してください。</t>
        </r>
      </text>
    </comment>
    <comment ref="I302" authorId="0" shapeId="0">
      <text>
        <r>
          <rPr>
            <b/>
            <sz val="10"/>
            <color indexed="81"/>
            <rFont val="游ゴシック"/>
            <family val="3"/>
            <charset val="128"/>
          </rPr>
          <t>原則、有効数字３桁以上で入力してください。</t>
        </r>
      </text>
    </comment>
    <comment ref="S302" authorId="1" shapeId="0">
      <text>
        <r>
          <rPr>
            <b/>
            <sz val="9"/>
            <color indexed="81"/>
            <rFont val="游ゴシック"/>
            <family val="3"/>
            <charset val="128"/>
          </rPr>
          <t>基礎排出係数を入力して下さい。</t>
        </r>
      </text>
    </comment>
    <comment ref="F303" authorId="0" shapeId="0">
      <text>
        <r>
          <rPr>
            <b/>
            <sz val="10"/>
            <color indexed="81"/>
            <rFont val="游ゴシック"/>
            <family val="3"/>
            <charset val="128"/>
          </rPr>
          <t>右側太枠内に、排出係数を入力してください。数値は、原則、有効数字３桁以上で入力してください。</t>
        </r>
      </text>
    </comment>
    <comment ref="I303" authorId="0" shapeId="0">
      <text>
        <r>
          <rPr>
            <b/>
            <sz val="10"/>
            <color indexed="81"/>
            <rFont val="游ゴシック"/>
            <family val="3"/>
            <charset val="128"/>
          </rPr>
          <t>原則、有効数字３桁以上で入力してください。</t>
        </r>
      </text>
    </comment>
    <comment ref="S303" authorId="1" shapeId="0">
      <text>
        <r>
          <rPr>
            <b/>
            <sz val="9"/>
            <color indexed="81"/>
            <rFont val="游ゴシック"/>
            <family val="3"/>
            <charset val="128"/>
          </rPr>
          <t>基礎排出係数を入力して下さい。</t>
        </r>
      </text>
    </comment>
    <comment ref="O305" authorId="2" shapeId="0">
      <text>
        <r>
          <rPr>
            <b/>
            <sz val="11"/>
            <color indexed="10"/>
            <rFont val="メイリオ"/>
            <family val="3"/>
            <charset val="128"/>
          </rPr>
          <t>電気事業者名、排出係数、買電量をこの表の太枠内に上から順に入力してください！</t>
        </r>
      </text>
    </comment>
    <comment ref="P307" authorId="2" shapeId="0">
      <text>
        <r>
          <rPr>
            <b/>
            <sz val="8"/>
            <color indexed="81"/>
            <rFont val="游ゴシック"/>
            <family val="3"/>
            <charset val="128"/>
          </rPr>
          <t>電力事業者名を入力してください。詳しくは①基本情報の３を確認してください。</t>
        </r>
      </text>
    </comment>
    <comment ref="R307" authorId="2" shapeId="0">
      <text>
        <r>
          <rPr>
            <b/>
            <sz val="9"/>
            <color indexed="81"/>
            <rFont val="游ゴシック"/>
            <family val="3"/>
            <charset val="128"/>
          </rPr>
          <t>基礎排出係数を入力してください。詳しくは①基本情報の３を確認してください。</t>
        </r>
      </text>
    </comment>
    <comment ref="T307" authorId="2" shapeId="0">
      <text>
        <r>
          <rPr>
            <b/>
            <sz val="9"/>
            <color indexed="81"/>
            <rFont val="游ゴシック"/>
            <family val="3"/>
            <charset val="128"/>
          </rPr>
          <t>原則、有効数字３桁以上で記入してください。</t>
        </r>
      </text>
    </comment>
    <comment ref="U307" authorId="2" shapeId="0">
      <text>
        <r>
          <rPr>
            <b/>
            <sz val="9"/>
            <color indexed="81"/>
            <rFont val="游ゴシック"/>
            <family val="3"/>
            <charset val="128"/>
          </rPr>
          <t>原則、有効数字３桁以上で記入してください。</t>
        </r>
      </text>
    </comment>
    <comment ref="F308" authorId="2" shapeId="0">
      <text>
        <r>
          <rPr>
            <b/>
            <sz val="10"/>
            <color indexed="81"/>
            <rFont val="游ゴシック"/>
            <family val="3"/>
            <charset val="128"/>
          </rPr>
          <t>右側太枠内に電力事業者名、排出係数、買電量を入力してください。</t>
        </r>
      </text>
    </comment>
    <comment ref="P308" authorId="2" shapeId="0">
      <text>
        <r>
          <rPr>
            <b/>
            <sz val="8"/>
            <color indexed="81"/>
            <rFont val="游ゴシック"/>
            <family val="3"/>
            <charset val="128"/>
          </rPr>
          <t>電力事業者名を入力してください。詳しくは①基本情報の３を確認してください。</t>
        </r>
      </text>
    </comment>
    <comment ref="R308" authorId="2" shapeId="0">
      <text>
        <r>
          <rPr>
            <b/>
            <sz val="9"/>
            <color indexed="81"/>
            <rFont val="游ゴシック"/>
            <family val="3"/>
            <charset val="128"/>
          </rPr>
          <t>基礎排出係数を入力してください。詳しくは①基本情報の３を確認してください。</t>
        </r>
      </text>
    </comment>
    <comment ref="T308" authorId="2" shapeId="0">
      <text>
        <r>
          <rPr>
            <b/>
            <sz val="9"/>
            <color indexed="81"/>
            <rFont val="游ゴシック"/>
            <family val="3"/>
            <charset val="128"/>
          </rPr>
          <t>原則、有効数字３桁以上で記入してください。</t>
        </r>
      </text>
    </comment>
    <comment ref="U308" authorId="2" shapeId="0">
      <text>
        <r>
          <rPr>
            <b/>
            <sz val="9"/>
            <color indexed="81"/>
            <rFont val="游ゴシック"/>
            <family val="3"/>
            <charset val="128"/>
          </rPr>
          <t>原則、有効数字３桁以上で記入してください。</t>
        </r>
      </text>
    </comment>
    <comment ref="P309" authorId="2" shapeId="0">
      <text>
        <r>
          <rPr>
            <b/>
            <sz val="8"/>
            <color indexed="81"/>
            <rFont val="游ゴシック"/>
            <family val="3"/>
            <charset val="128"/>
          </rPr>
          <t>電力事業者名を入力してください。詳しくは①基本情報の３を確認してください。</t>
        </r>
      </text>
    </comment>
    <comment ref="R309" authorId="2" shapeId="0">
      <text>
        <r>
          <rPr>
            <b/>
            <sz val="9"/>
            <color indexed="81"/>
            <rFont val="游ゴシック"/>
            <family val="3"/>
            <charset val="128"/>
          </rPr>
          <t>基礎排出係数を入力してください。詳しくは①基本情報の３を確認してください。</t>
        </r>
      </text>
    </comment>
    <comment ref="T309" authorId="2" shapeId="0">
      <text>
        <r>
          <rPr>
            <b/>
            <sz val="9"/>
            <color indexed="81"/>
            <rFont val="游ゴシック"/>
            <family val="3"/>
            <charset val="128"/>
          </rPr>
          <t>原則、有効数字３桁以上で記入してください。</t>
        </r>
      </text>
    </comment>
    <comment ref="U309" authorId="2" shapeId="0">
      <text>
        <r>
          <rPr>
            <b/>
            <sz val="9"/>
            <color indexed="81"/>
            <rFont val="游ゴシック"/>
            <family val="3"/>
            <charset val="128"/>
          </rPr>
          <t>原則、有効数字３桁以上で記入してください。</t>
        </r>
      </text>
    </comment>
    <comment ref="F310" authorId="2" shapeId="0">
      <text>
        <r>
          <rPr>
            <b/>
            <sz val="10"/>
            <color indexed="81"/>
            <rFont val="游ゴシック"/>
            <family val="3"/>
            <charset val="128"/>
          </rPr>
          <t>右側太枠内に電力事業者名、排出係数、買電量を入力してください。</t>
        </r>
      </text>
    </comment>
    <comment ref="P310" authorId="2" shapeId="0">
      <text>
        <r>
          <rPr>
            <b/>
            <sz val="8"/>
            <color indexed="81"/>
            <rFont val="游ゴシック"/>
            <family val="3"/>
            <charset val="128"/>
          </rPr>
          <t>電力事業者名を入力してください。詳しくは①基本情報の３を確認してください。</t>
        </r>
      </text>
    </comment>
    <comment ref="R310" authorId="2" shapeId="0">
      <text>
        <r>
          <rPr>
            <b/>
            <sz val="9"/>
            <color indexed="81"/>
            <rFont val="游ゴシック"/>
            <family val="3"/>
            <charset val="128"/>
          </rPr>
          <t>基礎排出係数を入力してください。詳しくは①基本情報の３を確認してください。</t>
        </r>
      </text>
    </comment>
    <comment ref="T310" authorId="2" shapeId="0">
      <text>
        <r>
          <rPr>
            <b/>
            <sz val="9"/>
            <color indexed="81"/>
            <rFont val="游ゴシック"/>
            <family val="3"/>
            <charset val="128"/>
          </rPr>
          <t>原則、有効数字３桁以上で記入してください。</t>
        </r>
      </text>
    </comment>
    <comment ref="U310" authorId="2" shapeId="0">
      <text>
        <r>
          <rPr>
            <b/>
            <sz val="9"/>
            <color indexed="81"/>
            <rFont val="游ゴシック"/>
            <family val="3"/>
            <charset val="128"/>
          </rPr>
          <t>原則、有効数字３桁以上で記入してください。</t>
        </r>
      </text>
    </comment>
    <comment ref="F312" authorId="0" shapeId="0">
      <text>
        <r>
          <rPr>
            <b/>
            <sz val="11"/>
            <color indexed="81"/>
            <rFont val="游ゴシック"/>
            <family val="3"/>
            <charset val="128"/>
          </rPr>
          <t>原則、排出係数の有効桁数以上の有効桁数で入力してください。また、排出係数を入力してください（右側）。</t>
        </r>
      </text>
    </comment>
    <comment ref="S312" authorId="0" shapeId="0">
      <text>
        <r>
          <rPr>
            <b/>
            <sz val="9"/>
            <color indexed="81"/>
            <rFont val="游ゴシック"/>
            <family val="3"/>
            <charset val="128"/>
          </rPr>
          <t>上記以外の買電がある場合は、その排出係数を入力してください。</t>
        </r>
      </text>
    </comment>
    <comment ref="F313" authorId="0" shapeId="0">
      <text>
        <r>
          <rPr>
            <b/>
            <sz val="11"/>
            <color indexed="81"/>
            <rFont val="游ゴシック"/>
            <family val="3"/>
            <charset val="128"/>
          </rPr>
          <t>原則、排出係数の有効桁数以上の有効桁数で入力してください。</t>
        </r>
      </text>
    </comment>
    <comment ref="I313" authorId="0" shapeId="0">
      <text>
        <r>
          <rPr>
            <b/>
            <sz val="11"/>
            <color indexed="81"/>
            <rFont val="游ゴシック"/>
            <family val="3"/>
            <charset val="128"/>
          </rPr>
          <t>原則、排出係数の有効桁数以上の有効桁数で入力してください。また、排出係数を入力してください。</t>
        </r>
      </text>
    </comment>
    <comment ref="S313" authorId="0" shapeId="0">
      <text>
        <r>
          <rPr>
            <b/>
            <sz val="9"/>
            <color indexed="81"/>
            <rFont val="游ゴシック"/>
            <family val="3"/>
            <charset val="128"/>
          </rPr>
          <t>自家発電の電気で販売した量がある場合は、その排出係数を入力してください。</t>
        </r>
      </text>
    </comment>
    <comment ref="B318" authorId="0" shapeId="0">
      <text>
        <r>
          <rPr>
            <b/>
            <sz val="9"/>
            <color indexed="81"/>
            <rFont val="游ゴシック"/>
            <family val="3"/>
            <charset val="128"/>
          </rPr>
          <t>計算に用いた単位発熱量・排出係数を右表から変更した場合など、何の数値を用いたかを記載してください。</t>
        </r>
      </text>
    </comment>
    <comment ref="F328" authorId="0" shapeId="0">
      <text>
        <r>
          <rPr>
            <b/>
            <sz val="9"/>
            <color indexed="81"/>
            <rFont val="游ゴシック"/>
            <family val="3"/>
            <charset val="128"/>
          </rPr>
          <t>原則、有効数字３桁以上で入力してください。</t>
        </r>
      </text>
    </comment>
    <comment ref="I328" authorId="0" shapeId="0">
      <text>
        <r>
          <rPr>
            <b/>
            <sz val="9"/>
            <color indexed="81"/>
            <rFont val="游ゴシック"/>
            <family val="3"/>
            <charset val="128"/>
          </rPr>
          <t>原則、有効数字３桁以上で入力してください。</t>
        </r>
      </text>
    </comment>
    <comment ref="F329" authorId="0" shapeId="0">
      <text>
        <r>
          <rPr>
            <b/>
            <sz val="9"/>
            <color indexed="81"/>
            <rFont val="游ゴシック"/>
            <family val="3"/>
            <charset val="128"/>
          </rPr>
          <t>原則、有効数字３桁以上で入力してください。</t>
        </r>
      </text>
    </comment>
    <comment ref="I329" authorId="0" shapeId="0">
      <text>
        <r>
          <rPr>
            <b/>
            <sz val="9"/>
            <color indexed="81"/>
            <rFont val="游ゴシック"/>
            <family val="3"/>
            <charset val="128"/>
          </rPr>
          <t>原則、有効数字３桁以上で入力してください。</t>
        </r>
      </text>
    </comment>
    <comment ref="F330" authorId="0" shapeId="0">
      <text>
        <r>
          <rPr>
            <b/>
            <sz val="9"/>
            <color indexed="81"/>
            <rFont val="游ゴシック"/>
            <family val="3"/>
            <charset val="128"/>
          </rPr>
          <t>原則、有効数字３桁以上で入力してください。</t>
        </r>
      </text>
    </comment>
    <comment ref="I330" authorId="0" shapeId="0">
      <text>
        <r>
          <rPr>
            <b/>
            <sz val="9"/>
            <color indexed="81"/>
            <rFont val="游ゴシック"/>
            <family val="3"/>
            <charset val="128"/>
          </rPr>
          <t>原則、有効数字３桁以上で入力してください。</t>
        </r>
      </text>
    </comment>
    <comment ref="F331" authorId="0" shapeId="0">
      <text>
        <r>
          <rPr>
            <b/>
            <sz val="9"/>
            <color indexed="81"/>
            <rFont val="游ゴシック"/>
            <family val="3"/>
            <charset val="128"/>
          </rPr>
          <t>原則、有効数字３桁以上で入力してください。</t>
        </r>
      </text>
    </comment>
    <comment ref="I331" authorId="0" shapeId="0">
      <text>
        <r>
          <rPr>
            <b/>
            <sz val="9"/>
            <color indexed="81"/>
            <rFont val="游ゴシック"/>
            <family val="3"/>
            <charset val="128"/>
          </rPr>
          <t>原則、有効数字３桁以上で入力してください。</t>
        </r>
      </text>
    </comment>
    <comment ref="F332" authorId="0" shapeId="0">
      <text>
        <r>
          <rPr>
            <b/>
            <sz val="9"/>
            <color indexed="81"/>
            <rFont val="游ゴシック"/>
            <family val="3"/>
            <charset val="128"/>
          </rPr>
          <t>原則、有効数字３桁以上で入力してください。</t>
        </r>
      </text>
    </comment>
    <comment ref="I332" authorId="0" shapeId="0">
      <text>
        <r>
          <rPr>
            <b/>
            <sz val="9"/>
            <color indexed="81"/>
            <rFont val="游ゴシック"/>
            <family val="3"/>
            <charset val="128"/>
          </rPr>
          <t>原則、有効数字３桁以上で入力してください。</t>
        </r>
      </text>
    </comment>
    <comment ref="F333" authorId="0" shapeId="0">
      <text>
        <r>
          <rPr>
            <b/>
            <sz val="9"/>
            <color indexed="81"/>
            <rFont val="游ゴシック"/>
            <family val="3"/>
            <charset val="128"/>
          </rPr>
          <t>原則、有効数字３桁以上で入力してください。</t>
        </r>
      </text>
    </comment>
    <comment ref="I333" authorId="0" shapeId="0">
      <text>
        <r>
          <rPr>
            <b/>
            <sz val="9"/>
            <color indexed="81"/>
            <rFont val="游ゴシック"/>
            <family val="3"/>
            <charset val="128"/>
          </rPr>
          <t>原則、有効数字３桁以上で入力してください。</t>
        </r>
      </text>
    </comment>
    <comment ref="F334" authorId="0" shapeId="0">
      <text>
        <r>
          <rPr>
            <b/>
            <sz val="9"/>
            <color indexed="81"/>
            <rFont val="游ゴシック"/>
            <family val="3"/>
            <charset val="128"/>
          </rPr>
          <t>原則、有効数字３桁以上で入力してください。</t>
        </r>
      </text>
    </comment>
    <comment ref="I334" authorId="0" shapeId="0">
      <text>
        <r>
          <rPr>
            <b/>
            <sz val="9"/>
            <color indexed="81"/>
            <rFont val="游ゴシック"/>
            <family val="3"/>
            <charset val="128"/>
          </rPr>
          <t>原則、有効数字３桁以上で入力してください。</t>
        </r>
      </text>
    </comment>
    <comment ref="F335" authorId="0" shapeId="0">
      <text>
        <r>
          <rPr>
            <b/>
            <sz val="9"/>
            <color indexed="81"/>
            <rFont val="游ゴシック"/>
            <family val="3"/>
            <charset val="128"/>
          </rPr>
          <t>原則、有効数字３桁以上で入力してください。</t>
        </r>
      </text>
    </comment>
    <comment ref="I335" authorId="0" shapeId="0">
      <text>
        <r>
          <rPr>
            <b/>
            <sz val="9"/>
            <color indexed="81"/>
            <rFont val="游ゴシック"/>
            <family val="3"/>
            <charset val="128"/>
          </rPr>
          <t>原則、有効数字３桁以上で入力してください。</t>
        </r>
      </text>
    </comment>
    <comment ref="F336" authorId="0" shapeId="0">
      <text>
        <r>
          <rPr>
            <b/>
            <sz val="9"/>
            <color indexed="81"/>
            <rFont val="游ゴシック"/>
            <family val="3"/>
            <charset val="128"/>
          </rPr>
          <t>原則、有効数字３桁以上で入力してください。</t>
        </r>
      </text>
    </comment>
    <comment ref="I336" authorId="0" shapeId="0">
      <text>
        <r>
          <rPr>
            <b/>
            <sz val="9"/>
            <color indexed="81"/>
            <rFont val="游ゴシック"/>
            <family val="3"/>
            <charset val="128"/>
          </rPr>
          <t>原則、有効数字３桁以上で入力してください。</t>
        </r>
      </text>
    </comment>
    <comment ref="F337" authorId="0" shapeId="0">
      <text>
        <r>
          <rPr>
            <b/>
            <sz val="9"/>
            <color indexed="81"/>
            <rFont val="游ゴシック"/>
            <family val="3"/>
            <charset val="128"/>
          </rPr>
          <t>原則、有効数字３桁以上で入力してください。</t>
        </r>
      </text>
    </comment>
    <comment ref="I337" authorId="0" shapeId="0">
      <text>
        <r>
          <rPr>
            <b/>
            <sz val="9"/>
            <color indexed="81"/>
            <rFont val="游ゴシック"/>
            <family val="3"/>
            <charset val="128"/>
          </rPr>
          <t>原則、有効数字３桁以上で入力してください。</t>
        </r>
      </text>
    </comment>
    <comment ref="F338" authorId="0" shapeId="0">
      <text>
        <r>
          <rPr>
            <b/>
            <sz val="9"/>
            <color indexed="81"/>
            <rFont val="游ゴシック"/>
            <family val="3"/>
            <charset val="128"/>
          </rPr>
          <t>原則、有効数字３桁以上で入力してください。</t>
        </r>
      </text>
    </comment>
    <comment ref="I338" authorId="0" shapeId="0">
      <text>
        <r>
          <rPr>
            <b/>
            <sz val="9"/>
            <color indexed="81"/>
            <rFont val="游ゴシック"/>
            <family val="3"/>
            <charset val="128"/>
          </rPr>
          <t>原則、有効数字３桁以上で入力してください。</t>
        </r>
      </text>
    </comment>
    <comment ref="F339" authorId="0" shapeId="0">
      <text>
        <r>
          <rPr>
            <b/>
            <sz val="9"/>
            <color indexed="81"/>
            <rFont val="游ゴシック"/>
            <family val="3"/>
            <charset val="128"/>
          </rPr>
          <t>原則、有効数字３桁以上で入力してください。</t>
        </r>
      </text>
    </comment>
    <comment ref="I339" authorId="0" shapeId="0">
      <text>
        <r>
          <rPr>
            <b/>
            <sz val="9"/>
            <color indexed="81"/>
            <rFont val="游ゴシック"/>
            <family val="3"/>
            <charset val="128"/>
          </rPr>
          <t>原則、有効数字３桁以上で入力してください。</t>
        </r>
      </text>
    </comment>
    <comment ref="F340" authorId="0" shapeId="0">
      <text>
        <r>
          <rPr>
            <b/>
            <sz val="9"/>
            <color indexed="81"/>
            <rFont val="游ゴシック"/>
            <family val="3"/>
            <charset val="128"/>
          </rPr>
          <t>原則、有効数字３桁以上で入力してください。</t>
        </r>
      </text>
    </comment>
    <comment ref="I340" authorId="0" shapeId="0">
      <text>
        <r>
          <rPr>
            <b/>
            <sz val="9"/>
            <color indexed="81"/>
            <rFont val="游ゴシック"/>
            <family val="3"/>
            <charset val="128"/>
          </rPr>
          <t>原則、有効数字３桁以上で入力してください。</t>
        </r>
      </text>
    </comment>
    <comment ref="F341" authorId="0" shapeId="0">
      <text>
        <r>
          <rPr>
            <b/>
            <sz val="9"/>
            <color indexed="81"/>
            <rFont val="游ゴシック"/>
            <family val="3"/>
            <charset val="128"/>
          </rPr>
          <t>原則、有効数字３桁以上で入力してください。</t>
        </r>
      </text>
    </comment>
    <comment ref="I341" authorId="0" shapeId="0">
      <text>
        <r>
          <rPr>
            <b/>
            <sz val="9"/>
            <color indexed="81"/>
            <rFont val="游ゴシック"/>
            <family val="3"/>
            <charset val="128"/>
          </rPr>
          <t>原則、有効数字３桁以上で入力してください。</t>
        </r>
      </text>
    </comment>
    <comment ref="C342" authorId="1" shapeId="0">
      <text>
        <r>
          <rPr>
            <b/>
            <sz val="9"/>
            <color indexed="81"/>
            <rFont val="游ゴシック"/>
            <family val="3"/>
            <charset val="128"/>
          </rPr>
          <t>名称変更できます。その際、右側太枠内の発熱量と排出係数が一致するように、入力し直してください。当初は、輸入原料炭の発熱量と排出係数が入っています。輸入、コークス用、吹込用の複数に該当する場合は、「その他の燃料」の欄も活用してください。</t>
        </r>
      </text>
    </comment>
    <comment ref="F342" authorId="0" shapeId="0">
      <text>
        <r>
          <rPr>
            <b/>
            <sz val="9"/>
            <color indexed="81"/>
            <rFont val="游ゴシック"/>
            <family val="3"/>
            <charset val="128"/>
          </rPr>
          <t>原則、有効数字３桁以上で入力してください。</t>
        </r>
      </text>
    </comment>
    <comment ref="I342" authorId="0" shapeId="0">
      <text>
        <r>
          <rPr>
            <b/>
            <sz val="9"/>
            <color indexed="81"/>
            <rFont val="游ゴシック"/>
            <family val="3"/>
            <charset val="128"/>
          </rPr>
          <t>原則、有効数字３桁以上で入力してください。</t>
        </r>
      </text>
    </comment>
    <comment ref="P342" authorId="1" shapeId="0">
      <text>
        <r>
          <rPr>
            <b/>
            <sz val="9"/>
            <color indexed="81"/>
            <rFont val="游ゴシック"/>
            <family val="3"/>
            <charset val="128"/>
          </rPr>
          <t>輸入原料炭の発熱量を入力しています。
コークス原料炭は28.9、吹込用原料炭は28.3になります。</t>
        </r>
      </text>
    </comment>
    <comment ref="S342" authorId="1" shapeId="0">
      <text>
        <r>
          <rPr>
            <b/>
            <sz val="9"/>
            <color indexed="81"/>
            <rFont val="游ゴシック"/>
            <family val="3"/>
            <charset val="128"/>
          </rPr>
          <t>輸入原料炭の排出係数を入力しています。コークス用原料炭は0.0245、吹込用原料炭は0.0251になります。</t>
        </r>
      </text>
    </comment>
    <comment ref="C343" authorId="1" shapeId="0">
      <text>
        <r>
          <rPr>
            <b/>
            <sz val="9"/>
            <color indexed="81"/>
            <rFont val="游ゴシック"/>
            <family val="3"/>
            <charset val="128"/>
          </rPr>
          <t>名称変更できます。その際、右側太枠内の発熱量と排出係数が一致するように、入力し直してください。当初は、輸入一般炭の発熱量と排出係数が入っています。輸入、国産の複数に該当する場合は、「その他の燃料」の欄も活用してください。</t>
        </r>
      </text>
    </comment>
    <comment ref="F343" authorId="0" shapeId="0">
      <text>
        <r>
          <rPr>
            <b/>
            <sz val="9"/>
            <color indexed="81"/>
            <rFont val="游ゴシック"/>
            <family val="3"/>
            <charset val="128"/>
          </rPr>
          <t>原則、有効数字３桁以上で入力してください。</t>
        </r>
      </text>
    </comment>
    <comment ref="I343" authorId="0" shapeId="0">
      <text>
        <r>
          <rPr>
            <b/>
            <sz val="9"/>
            <color indexed="81"/>
            <rFont val="游ゴシック"/>
            <family val="3"/>
            <charset val="128"/>
          </rPr>
          <t>原則、有効数字３桁以上で入力してください。</t>
        </r>
      </text>
    </comment>
    <comment ref="P343" authorId="1" shapeId="0">
      <text>
        <r>
          <rPr>
            <b/>
            <sz val="9"/>
            <color indexed="81"/>
            <rFont val="游ゴシック"/>
            <family val="3"/>
            <charset val="128"/>
          </rPr>
          <t>輸入一般炭の発熱量を入力しています。国産一般炭は、24.2になります。</t>
        </r>
      </text>
    </comment>
    <comment ref="S343" authorId="1" shapeId="0">
      <text>
        <r>
          <rPr>
            <b/>
            <sz val="9"/>
            <color indexed="81"/>
            <rFont val="游ゴシック"/>
            <family val="3"/>
            <charset val="128"/>
          </rPr>
          <t>輸入一般炭の排出係数を入力しています。国産一般炭は、0.0242になります。</t>
        </r>
      </text>
    </comment>
    <comment ref="F344" authorId="0" shapeId="0">
      <text>
        <r>
          <rPr>
            <b/>
            <sz val="9"/>
            <color indexed="81"/>
            <rFont val="游ゴシック"/>
            <family val="3"/>
            <charset val="128"/>
          </rPr>
          <t>原則、有効数字３桁以上で入力してください。</t>
        </r>
      </text>
    </comment>
    <comment ref="I344" authorId="0" shapeId="0">
      <text>
        <r>
          <rPr>
            <b/>
            <sz val="9"/>
            <color indexed="81"/>
            <rFont val="游ゴシック"/>
            <family val="3"/>
            <charset val="128"/>
          </rPr>
          <t>原則、有効数字３桁以上で入力してください。</t>
        </r>
      </text>
    </comment>
    <comment ref="F345" authorId="0" shapeId="0">
      <text>
        <r>
          <rPr>
            <b/>
            <sz val="9"/>
            <color indexed="81"/>
            <rFont val="游ゴシック"/>
            <family val="3"/>
            <charset val="128"/>
          </rPr>
          <t>原則、有効数字３桁以上で入力してください。</t>
        </r>
      </text>
    </comment>
    <comment ref="I345" authorId="0" shapeId="0">
      <text>
        <r>
          <rPr>
            <b/>
            <sz val="9"/>
            <color indexed="81"/>
            <rFont val="游ゴシック"/>
            <family val="3"/>
            <charset val="128"/>
          </rPr>
          <t>原則、有効数字３桁以上で入力してください。</t>
        </r>
      </text>
    </comment>
    <comment ref="F346" authorId="0" shapeId="0">
      <text>
        <r>
          <rPr>
            <b/>
            <sz val="9"/>
            <color indexed="81"/>
            <rFont val="游ゴシック"/>
            <family val="3"/>
            <charset val="128"/>
          </rPr>
          <t>原則、有効数字３桁以上で入力してください。</t>
        </r>
      </text>
    </comment>
    <comment ref="I346" authorId="0" shapeId="0">
      <text>
        <r>
          <rPr>
            <b/>
            <sz val="9"/>
            <color indexed="81"/>
            <rFont val="游ゴシック"/>
            <family val="3"/>
            <charset val="128"/>
          </rPr>
          <t>原則、有効数字３桁以上で入力してください。</t>
        </r>
      </text>
    </comment>
    <comment ref="F347" authorId="0" shapeId="0">
      <text>
        <r>
          <rPr>
            <b/>
            <sz val="9"/>
            <color indexed="81"/>
            <rFont val="游ゴシック"/>
            <family val="3"/>
            <charset val="128"/>
          </rPr>
          <t>原則、有効数字３桁以上で入力してください。</t>
        </r>
      </text>
    </comment>
    <comment ref="I347" authorId="0" shapeId="0">
      <text>
        <r>
          <rPr>
            <b/>
            <sz val="9"/>
            <color indexed="81"/>
            <rFont val="游ゴシック"/>
            <family val="3"/>
            <charset val="128"/>
          </rPr>
          <t>原則、有効数字３桁以上で入力してください。</t>
        </r>
      </text>
    </comment>
    <comment ref="F348" authorId="0" shapeId="0">
      <text>
        <r>
          <rPr>
            <b/>
            <sz val="9"/>
            <color indexed="81"/>
            <rFont val="游ゴシック"/>
            <family val="3"/>
            <charset val="128"/>
          </rPr>
          <t>原則、有効数字３桁以上で入力してください。</t>
        </r>
      </text>
    </comment>
    <comment ref="I348" authorId="0" shapeId="0">
      <text>
        <r>
          <rPr>
            <b/>
            <sz val="9"/>
            <color indexed="81"/>
            <rFont val="游ゴシック"/>
            <family val="3"/>
            <charset val="128"/>
          </rPr>
          <t>原則、有効数字３桁以上で入力してください。</t>
        </r>
      </text>
    </comment>
    <comment ref="F349" authorId="0" shapeId="0">
      <text>
        <r>
          <rPr>
            <b/>
            <sz val="9"/>
            <color indexed="81"/>
            <rFont val="游ゴシック"/>
            <family val="3"/>
            <charset val="128"/>
          </rPr>
          <t>原則、有効数字３桁以上で入力してください。</t>
        </r>
      </text>
    </comment>
    <comment ref="I349" authorId="0" shapeId="0">
      <text>
        <r>
          <rPr>
            <b/>
            <sz val="9"/>
            <color indexed="81"/>
            <rFont val="游ゴシック"/>
            <family val="3"/>
            <charset val="128"/>
          </rPr>
          <t>原則、有効数字３桁以上で入力してください。</t>
        </r>
      </text>
    </comment>
    <comment ref="F350" authorId="0" shapeId="0">
      <text>
        <r>
          <rPr>
            <b/>
            <sz val="10"/>
            <color indexed="81"/>
            <rFont val="游ゴシック"/>
            <family val="3"/>
            <charset val="128"/>
          </rPr>
          <t>原則、有効数字３桁以上で入力してください。</t>
        </r>
      </text>
    </comment>
    <comment ref="I350" authorId="0" shapeId="0">
      <text>
        <r>
          <rPr>
            <b/>
            <sz val="10"/>
            <color indexed="81"/>
            <rFont val="游ゴシック"/>
            <family val="3"/>
            <charset val="128"/>
          </rPr>
          <t>原則、有効数字３桁以上で入力してください。</t>
        </r>
      </text>
    </comment>
    <comment ref="F351" authorId="0" shapeId="0">
      <text>
        <r>
          <rPr>
            <b/>
            <sz val="10"/>
            <color indexed="81"/>
            <rFont val="游ゴシック"/>
            <family val="3"/>
            <charset val="128"/>
          </rPr>
          <t>原則、有効数字３桁以上で入力してください。</t>
        </r>
      </text>
    </comment>
    <comment ref="I351" authorId="0" shapeId="0">
      <text>
        <r>
          <rPr>
            <b/>
            <sz val="10"/>
            <color indexed="81"/>
            <rFont val="游ゴシック"/>
            <family val="3"/>
            <charset val="128"/>
          </rPr>
          <t>原則、有効数字３桁以上で入力してください。</t>
        </r>
      </text>
    </comment>
    <comment ref="F352" authorId="0" shapeId="0">
      <text>
        <r>
          <rPr>
            <b/>
            <sz val="10"/>
            <color indexed="81"/>
            <rFont val="游ゴシック"/>
            <family val="3"/>
            <charset val="128"/>
          </rPr>
          <t>原則、有効数字３桁以上で入力してください。</t>
        </r>
      </text>
    </comment>
    <comment ref="I352" authorId="0" shapeId="0">
      <text>
        <r>
          <rPr>
            <b/>
            <sz val="10"/>
            <color indexed="81"/>
            <rFont val="游ゴシック"/>
            <family val="3"/>
            <charset val="128"/>
          </rPr>
          <t>原則、有効数字３桁以上で入力してください。</t>
        </r>
      </text>
    </comment>
    <comment ref="F353" authorId="0" shapeId="0">
      <text>
        <r>
          <rPr>
            <b/>
            <sz val="10"/>
            <color indexed="81"/>
            <rFont val="游ゴシック"/>
            <family val="3"/>
            <charset val="128"/>
          </rPr>
          <t>原則、有効数字３桁以上で入力してください。</t>
        </r>
      </text>
    </comment>
    <comment ref="I353" authorId="0" shapeId="0">
      <text>
        <r>
          <rPr>
            <b/>
            <sz val="10"/>
            <color indexed="81"/>
            <rFont val="游ゴシック"/>
            <family val="3"/>
            <charset val="128"/>
          </rPr>
          <t>原則、有効数字３桁以上で入力してください。</t>
        </r>
      </text>
    </comment>
    <comment ref="F354" authorId="0" shapeId="0">
      <text>
        <r>
          <rPr>
            <b/>
            <sz val="10"/>
            <color indexed="81"/>
            <rFont val="游ゴシック"/>
            <family val="3"/>
            <charset val="128"/>
          </rPr>
          <t>原則、有効数字３桁以上で入力してください。</t>
        </r>
      </text>
    </comment>
    <comment ref="I354" authorId="0" shapeId="0">
      <text>
        <r>
          <rPr>
            <b/>
            <sz val="10"/>
            <color indexed="81"/>
            <rFont val="游ゴシック"/>
            <family val="3"/>
            <charset val="128"/>
          </rPr>
          <t>原則、有効数字３桁以上で入力してください。</t>
        </r>
      </text>
    </comment>
    <comment ref="U358" authorId="2" shapeId="0">
      <text>
        <r>
          <rPr>
            <b/>
            <sz val="9"/>
            <color indexed="81"/>
            <rFont val="游ゴシック"/>
            <family val="3"/>
            <charset val="128"/>
          </rPr>
          <t>ガス事業者名を入力してください。</t>
        </r>
      </text>
    </comment>
    <comment ref="F359" authorId="0" shapeId="0">
      <text>
        <r>
          <rPr>
            <b/>
            <sz val="10"/>
            <color indexed="81"/>
            <rFont val="游ゴシック"/>
            <family val="3"/>
            <charset val="128"/>
          </rPr>
          <t>右側太枠内に、排出係数を入力してください。数値は、原則、有効数字３桁以上で入力してください。</t>
        </r>
      </text>
    </comment>
    <comment ref="I359" authorId="0" shapeId="0">
      <text>
        <r>
          <rPr>
            <b/>
            <sz val="10"/>
            <color indexed="81"/>
            <rFont val="游ゴシック"/>
            <family val="3"/>
            <charset val="128"/>
          </rPr>
          <t>原則、有効数字３桁以上で入力してください。</t>
        </r>
      </text>
    </comment>
    <comment ref="S359" authorId="1" shapeId="0">
      <text>
        <r>
          <rPr>
            <b/>
            <sz val="9"/>
            <color indexed="81"/>
            <rFont val="游ゴシック"/>
            <family val="3"/>
            <charset val="128"/>
          </rPr>
          <t>ガス事業者が公表する基礎排出係数を入力してください。</t>
        </r>
      </text>
    </comment>
    <comment ref="F364" authorId="0" shapeId="0">
      <text>
        <r>
          <rPr>
            <b/>
            <sz val="10"/>
            <color indexed="81"/>
            <rFont val="游ゴシック"/>
            <family val="3"/>
            <charset val="128"/>
          </rPr>
          <t>原則、有効数字３桁以上で入力してください。</t>
        </r>
      </text>
    </comment>
    <comment ref="I364" authorId="0" shapeId="0">
      <text>
        <r>
          <rPr>
            <b/>
            <sz val="10"/>
            <color indexed="81"/>
            <rFont val="游ゴシック"/>
            <family val="3"/>
            <charset val="128"/>
          </rPr>
          <t>原則、有効数字３桁以上で入力してください。</t>
        </r>
      </text>
    </comment>
    <comment ref="F365" authorId="0" shapeId="0">
      <text>
        <r>
          <rPr>
            <b/>
            <sz val="10"/>
            <color indexed="81"/>
            <rFont val="游ゴシック"/>
            <family val="3"/>
            <charset val="128"/>
          </rPr>
          <t>右側太枠内に、排出係数を入力してください。数値は、原則、有効数字３桁以上で入力してください。</t>
        </r>
      </text>
    </comment>
    <comment ref="I365" authorId="0" shapeId="0">
      <text>
        <r>
          <rPr>
            <b/>
            <sz val="10"/>
            <color indexed="81"/>
            <rFont val="游ゴシック"/>
            <family val="3"/>
            <charset val="128"/>
          </rPr>
          <t>原則、有効数字３桁以上で入力してください。</t>
        </r>
      </text>
    </comment>
    <comment ref="S365" authorId="1" shapeId="0">
      <text>
        <r>
          <rPr>
            <b/>
            <sz val="9"/>
            <color indexed="81"/>
            <rFont val="游ゴシック"/>
            <family val="3"/>
            <charset val="128"/>
          </rPr>
          <t>基礎排出係数を入力して下さい。</t>
        </r>
      </text>
    </comment>
    <comment ref="F366" authorId="0" shapeId="0">
      <text>
        <r>
          <rPr>
            <b/>
            <sz val="10"/>
            <color indexed="81"/>
            <rFont val="游ゴシック"/>
            <family val="3"/>
            <charset val="128"/>
          </rPr>
          <t>右側太枠内に、排出係数を入力してください。数値は、原則、有効数字３桁以上で入力してください。</t>
        </r>
      </text>
    </comment>
    <comment ref="I366" authorId="0" shapeId="0">
      <text>
        <r>
          <rPr>
            <b/>
            <sz val="10"/>
            <color indexed="81"/>
            <rFont val="游ゴシック"/>
            <family val="3"/>
            <charset val="128"/>
          </rPr>
          <t>原則、有効数字３桁以上で入力してください。</t>
        </r>
      </text>
    </comment>
    <comment ref="S366" authorId="1" shapeId="0">
      <text>
        <r>
          <rPr>
            <b/>
            <sz val="9"/>
            <color indexed="81"/>
            <rFont val="游ゴシック"/>
            <family val="3"/>
            <charset val="128"/>
          </rPr>
          <t>基礎排出係数を入力して下さい。</t>
        </r>
      </text>
    </comment>
    <comment ref="F367" authorId="0" shapeId="0">
      <text>
        <r>
          <rPr>
            <b/>
            <sz val="10"/>
            <color indexed="81"/>
            <rFont val="游ゴシック"/>
            <family val="3"/>
            <charset val="128"/>
          </rPr>
          <t>右側太枠内に、排出係数を入力してください。数値は、原則、有効数字３桁以上で入力してください。</t>
        </r>
      </text>
    </comment>
    <comment ref="I367" authorId="0" shapeId="0">
      <text>
        <r>
          <rPr>
            <b/>
            <sz val="10"/>
            <color indexed="81"/>
            <rFont val="游ゴシック"/>
            <family val="3"/>
            <charset val="128"/>
          </rPr>
          <t>原則、有効数字３桁以上で入力してください。</t>
        </r>
      </text>
    </comment>
    <comment ref="S367" authorId="1" shapeId="0">
      <text>
        <r>
          <rPr>
            <b/>
            <sz val="9"/>
            <color indexed="81"/>
            <rFont val="游ゴシック"/>
            <family val="3"/>
            <charset val="128"/>
          </rPr>
          <t>基礎排出係数を入力して下さい。</t>
        </r>
      </text>
    </comment>
    <comment ref="O369" authorId="2" shapeId="0">
      <text>
        <r>
          <rPr>
            <b/>
            <sz val="11"/>
            <color indexed="10"/>
            <rFont val="メイリオ"/>
            <family val="3"/>
            <charset val="128"/>
          </rPr>
          <t>電気事業者名、排出係数、買電量をこの表の太枠内に上から順に入力してください！</t>
        </r>
      </text>
    </comment>
    <comment ref="P371" authorId="2" shapeId="0">
      <text>
        <r>
          <rPr>
            <b/>
            <sz val="8"/>
            <color indexed="81"/>
            <rFont val="游ゴシック"/>
            <family val="3"/>
            <charset val="128"/>
          </rPr>
          <t>電力事業者名を入力してください。詳しくは①基本情報の３を確認してください。</t>
        </r>
      </text>
    </comment>
    <comment ref="R371" authorId="2" shapeId="0">
      <text>
        <r>
          <rPr>
            <b/>
            <sz val="9"/>
            <color indexed="81"/>
            <rFont val="游ゴシック"/>
            <family val="3"/>
            <charset val="128"/>
          </rPr>
          <t>基礎排出係数を入力してください。詳しくは①基本情報の３を確認してください。</t>
        </r>
      </text>
    </comment>
    <comment ref="T371" authorId="2" shapeId="0">
      <text>
        <r>
          <rPr>
            <b/>
            <sz val="9"/>
            <color indexed="81"/>
            <rFont val="游ゴシック"/>
            <family val="3"/>
            <charset val="128"/>
          </rPr>
          <t>原則、有効数字３桁以上で記入してください。</t>
        </r>
      </text>
    </comment>
    <comment ref="U371" authorId="2" shapeId="0">
      <text>
        <r>
          <rPr>
            <b/>
            <sz val="9"/>
            <color indexed="81"/>
            <rFont val="游ゴシック"/>
            <family val="3"/>
            <charset val="128"/>
          </rPr>
          <t>原則、有効数字３桁以上で記入してください。</t>
        </r>
      </text>
    </comment>
    <comment ref="F372" authorId="2" shapeId="0">
      <text>
        <r>
          <rPr>
            <b/>
            <sz val="10"/>
            <color indexed="81"/>
            <rFont val="游ゴシック"/>
            <family val="3"/>
            <charset val="128"/>
          </rPr>
          <t>右側太枠内に電力事業者名、排出係数、買電量を入力してください。</t>
        </r>
      </text>
    </comment>
    <comment ref="P372" authorId="2" shapeId="0">
      <text>
        <r>
          <rPr>
            <b/>
            <sz val="8"/>
            <color indexed="81"/>
            <rFont val="游ゴシック"/>
            <family val="3"/>
            <charset val="128"/>
          </rPr>
          <t>電力事業者名を入力してください。詳しくは①基本情報の３を確認してください。</t>
        </r>
      </text>
    </comment>
    <comment ref="R372" authorId="2" shapeId="0">
      <text>
        <r>
          <rPr>
            <b/>
            <sz val="9"/>
            <color indexed="81"/>
            <rFont val="游ゴシック"/>
            <family val="3"/>
            <charset val="128"/>
          </rPr>
          <t>基礎排出係数を入力してください。詳しくは①基本情報の３を確認してください。</t>
        </r>
      </text>
    </comment>
    <comment ref="T372" authorId="2" shapeId="0">
      <text>
        <r>
          <rPr>
            <b/>
            <sz val="9"/>
            <color indexed="81"/>
            <rFont val="游ゴシック"/>
            <family val="3"/>
            <charset val="128"/>
          </rPr>
          <t>原則、有効数字３桁以上で記入してください。</t>
        </r>
      </text>
    </comment>
    <comment ref="U372" authorId="2" shapeId="0">
      <text>
        <r>
          <rPr>
            <b/>
            <sz val="9"/>
            <color indexed="81"/>
            <rFont val="游ゴシック"/>
            <family val="3"/>
            <charset val="128"/>
          </rPr>
          <t>原則、有効数字３桁以上で記入してください。</t>
        </r>
      </text>
    </comment>
    <comment ref="P373" authorId="2" shapeId="0">
      <text>
        <r>
          <rPr>
            <b/>
            <sz val="8"/>
            <color indexed="81"/>
            <rFont val="游ゴシック"/>
            <family val="3"/>
            <charset val="128"/>
          </rPr>
          <t>電力事業者名を入力してください。詳しくは①基本情報の３を確認してください。</t>
        </r>
      </text>
    </comment>
    <comment ref="R373" authorId="2" shapeId="0">
      <text>
        <r>
          <rPr>
            <b/>
            <sz val="9"/>
            <color indexed="81"/>
            <rFont val="游ゴシック"/>
            <family val="3"/>
            <charset val="128"/>
          </rPr>
          <t>基礎排出係数を入力してください。詳しくは①基本情報の３を確認してください。</t>
        </r>
      </text>
    </comment>
    <comment ref="T373" authorId="2" shapeId="0">
      <text>
        <r>
          <rPr>
            <b/>
            <sz val="9"/>
            <color indexed="81"/>
            <rFont val="游ゴシック"/>
            <family val="3"/>
            <charset val="128"/>
          </rPr>
          <t>原則、有効数字３桁以上で記入してください。</t>
        </r>
      </text>
    </comment>
    <comment ref="U373" authorId="2" shapeId="0">
      <text>
        <r>
          <rPr>
            <b/>
            <sz val="9"/>
            <color indexed="81"/>
            <rFont val="游ゴシック"/>
            <family val="3"/>
            <charset val="128"/>
          </rPr>
          <t>原則、有効数字３桁以上で記入してください。</t>
        </r>
      </text>
    </comment>
    <comment ref="F374" authorId="2" shapeId="0">
      <text>
        <r>
          <rPr>
            <b/>
            <sz val="10"/>
            <color indexed="81"/>
            <rFont val="游ゴシック"/>
            <family val="3"/>
            <charset val="128"/>
          </rPr>
          <t>右側太枠内に電力事業者名、排出係数、買電量を入力してください。</t>
        </r>
      </text>
    </comment>
    <comment ref="P374" authorId="2" shapeId="0">
      <text>
        <r>
          <rPr>
            <b/>
            <sz val="8"/>
            <color indexed="81"/>
            <rFont val="游ゴシック"/>
            <family val="3"/>
            <charset val="128"/>
          </rPr>
          <t>電力事業者名を入力してください。詳しくは①基本情報の３を確認してください。</t>
        </r>
      </text>
    </comment>
    <comment ref="R374" authorId="2" shapeId="0">
      <text>
        <r>
          <rPr>
            <b/>
            <sz val="9"/>
            <color indexed="81"/>
            <rFont val="游ゴシック"/>
            <family val="3"/>
            <charset val="128"/>
          </rPr>
          <t>基礎排出係数を入力してください。詳しくは①基本情報の３を確認してください。</t>
        </r>
      </text>
    </comment>
    <comment ref="T374" authorId="2" shapeId="0">
      <text>
        <r>
          <rPr>
            <b/>
            <sz val="9"/>
            <color indexed="81"/>
            <rFont val="游ゴシック"/>
            <family val="3"/>
            <charset val="128"/>
          </rPr>
          <t>原則、有効数字３桁以上で記入してください。</t>
        </r>
      </text>
    </comment>
    <comment ref="U374" authorId="2" shapeId="0">
      <text>
        <r>
          <rPr>
            <b/>
            <sz val="9"/>
            <color indexed="81"/>
            <rFont val="游ゴシック"/>
            <family val="3"/>
            <charset val="128"/>
          </rPr>
          <t>原則、有効数字３桁以上で記入してください。</t>
        </r>
      </text>
    </comment>
    <comment ref="F376" authorId="0" shapeId="0">
      <text>
        <r>
          <rPr>
            <b/>
            <sz val="11"/>
            <color indexed="81"/>
            <rFont val="游ゴシック"/>
            <family val="3"/>
            <charset val="128"/>
          </rPr>
          <t>原則、排出係数の有効桁数以上の有効桁数で入力してください。また、排出係数を入力してください（右側）。</t>
        </r>
      </text>
    </comment>
    <comment ref="S376" authorId="0" shapeId="0">
      <text>
        <r>
          <rPr>
            <b/>
            <sz val="9"/>
            <color indexed="81"/>
            <rFont val="游ゴシック"/>
            <family val="3"/>
            <charset val="128"/>
          </rPr>
          <t>上記以外の買電がある場合は、その排出係数を入力してください。</t>
        </r>
      </text>
    </comment>
    <comment ref="F377" authorId="0" shapeId="0">
      <text>
        <r>
          <rPr>
            <b/>
            <sz val="11"/>
            <color indexed="81"/>
            <rFont val="游ゴシック"/>
            <family val="3"/>
            <charset val="128"/>
          </rPr>
          <t>原則、排出係数の有効桁数以上の有効桁数で入力してください。</t>
        </r>
      </text>
    </comment>
    <comment ref="I377" authorId="0" shapeId="0">
      <text>
        <r>
          <rPr>
            <b/>
            <sz val="11"/>
            <color indexed="81"/>
            <rFont val="游ゴシック"/>
            <family val="3"/>
            <charset val="128"/>
          </rPr>
          <t>原則、排出係数の有効桁数以上の有効桁数で入力してください。また、排出係数を入力してください。</t>
        </r>
      </text>
    </comment>
    <comment ref="S377" authorId="0" shapeId="0">
      <text>
        <r>
          <rPr>
            <b/>
            <sz val="9"/>
            <color indexed="81"/>
            <rFont val="游ゴシック"/>
            <family val="3"/>
            <charset val="128"/>
          </rPr>
          <t>自家発電の電気で販売した量がある場合は、その排出係数を入力してください。</t>
        </r>
      </text>
    </comment>
    <comment ref="B382" authorId="0" shapeId="0">
      <text>
        <r>
          <rPr>
            <b/>
            <sz val="9"/>
            <color indexed="81"/>
            <rFont val="游ゴシック"/>
            <family val="3"/>
            <charset val="128"/>
          </rPr>
          <t>計算に用いた単位発熱量・排出係数を右表から変更した場合など、何の数値を用いたかを記載してください。</t>
        </r>
      </text>
    </comment>
  </commentList>
</comments>
</file>

<file path=xl/comments7.xml><?xml version="1.0" encoding="utf-8"?>
<comments xmlns="http://schemas.openxmlformats.org/spreadsheetml/2006/main">
  <authors>
    <author>Chihiro Morimoto</author>
    <author>C14-1498</author>
    <author>SG17213のC20-3041</author>
  </authors>
  <commentList>
    <comment ref="P4" authorId="0" shapeId="0">
      <text>
        <r>
          <rPr>
            <b/>
            <sz val="9"/>
            <color indexed="81"/>
            <rFont val="游ゴシック"/>
            <family val="3"/>
            <charset val="128"/>
          </rPr>
          <t>エネルギーの種類を記入してください。</t>
        </r>
      </text>
    </comment>
    <comment ref="O5" authorId="0" shapeId="0">
      <text>
        <r>
          <rPr>
            <b/>
            <sz val="9"/>
            <color indexed="81"/>
            <rFont val="游ゴシック"/>
            <family val="3"/>
            <charset val="128"/>
          </rPr>
          <t>単位を記入してください。</t>
        </r>
      </text>
    </comment>
    <comment ref="C10" authorId="1" shapeId="0">
      <text>
        <r>
          <rPr>
            <b/>
            <sz val="9"/>
            <color indexed="81"/>
            <rFont val="游ゴシック"/>
            <family val="3"/>
            <charset val="128"/>
          </rPr>
          <t>原則、有効数字３桁以上で入力してください。</t>
        </r>
      </text>
    </comment>
    <comment ref="F10" authorId="1" shapeId="0">
      <text>
        <r>
          <rPr>
            <b/>
            <sz val="9"/>
            <color indexed="81"/>
            <rFont val="游ゴシック"/>
            <family val="3"/>
            <charset val="128"/>
          </rPr>
          <t>原則、有効数字３桁以上で入力してください。</t>
        </r>
      </text>
    </comment>
    <comment ref="I10" authorId="1" shapeId="0">
      <text>
        <r>
          <rPr>
            <b/>
            <sz val="9"/>
            <color indexed="81"/>
            <rFont val="游ゴシック"/>
            <family val="3"/>
            <charset val="128"/>
          </rPr>
          <t>原則、有効数字３桁以上で入力してください。</t>
        </r>
      </text>
    </comment>
    <comment ref="L10" authorId="1" shapeId="0">
      <text>
        <r>
          <rPr>
            <b/>
            <sz val="9"/>
            <color indexed="81"/>
            <rFont val="游ゴシック"/>
            <family val="3"/>
            <charset val="128"/>
          </rPr>
          <t>原則、有効数字３桁以上で入力してください。</t>
        </r>
      </text>
    </comment>
    <comment ref="O10" authorId="1" shapeId="0">
      <text>
        <r>
          <rPr>
            <b/>
            <sz val="9"/>
            <color indexed="81"/>
            <rFont val="游ゴシック"/>
            <family val="3"/>
            <charset val="128"/>
          </rPr>
          <t>原則、有効数字３桁以上で入力してください。</t>
        </r>
      </text>
    </comment>
    <comment ref="C11" authorId="1" shapeId="0">
      <text>
        <r>
          <rPr>
            <b/>
            <sz val="9"/>
            <color indexed="81"/>
            <rFont val="游ゴシック"/>
            <family val="3"/>
            <charset val="128"/>
          </rPr>
          <t>原則、有効数字３桁以上で入力してください。</t>
        </r>
      </text>
    </comment>
    <comment ref="F11" authorId="1" shapeId="0">
      <text>
        <r>
          <rPr>
            <b/>
            <sz val="9"/>
            <color indexed="81"/>
            <rFont val="游ゴシック"/>
            <family val="3"/>
            <charset val="128"/>
          </rPr>
          <t>原則、有効数字３桁以上で入力してください。</t>
        </r>
      </text>
    </comment>
    <comment ref="I11" authorId="1" shapeId="0">
      <text>
        <r>
          <rPr>
            <b/>
            <sz val="9"/>
            <color indexed="81"/>
            <rFont val="游ゴシック"/>
            <family val="3"/>
            <charset val="128"/>
          </rPr>
          <t>原則、有効数字３桁以上で入力してください。</t>
        </r>
      </text>
    </comment>
    <comment ref="L11" authorId="1" shapeId="0">
      <text>
        <r>
          <rPr>
            <b/>
            <sz val="9"/>
            <color indexed="81"/>
            <rFont val="游ゴシック"/>
            <family val="3"/>
            <charset val="128"/>
          </rPr>
          <t>原則、有効数字３桁以上で入力してください。</t>
        </r>
      </text>
    </comment>
    <comment ref="O11" authorId="1" shapeId="0">
      <text>
        <r>
          <rPr>
            <b/>
            <sz val="9"/>
            <color indexed="81"/>
            <rFont val="游ゴシック"/>
            <family val="3"/>
            <charset val="128"/>
          </rPr>
          <t>原則、有効数字３桁以上で入力してください。</t>
        </r>
      </text>
    </comment>
    <comment ref="C12" authorId="1" shapeId="0">
      <text>
        <r>
          <rPr>
            <b/>
            <sz val="9"/>
            <color indexed="81"/>
            <rFont val="游ゴシック"/>
            <family val="3"/>
            <charset val="128"/>
          </rPr>
          <t>原則、有効数字３桁以上で入力してください。</t>
        </r>
      </text>
    </comment>
    <comment ref="F12" authorId="1" shapeId="0">
      <text>
        <r>
          <rPr>
            <b/>
            <sz val="9"/>
            <color indexed="81"/>
            <rFont val="游ゴシック"/>
            <family val="3"/>
            <charset val="128"/>
          </rPr>
          <t>原則、有効数字３桁以上で入力してください。</t>
        </r>
      </text>
    </comment>
    <comment ref="I12" authorId="1" shapeId="0">
      <text>
        <r>
          <rPr>
            <b/>
            <sz val="9"/>
            <color indexed="81"/>
            <rFont val="游ゴシック"/>
            <family val="3"/>
            <charset val="128"/>
          </rPr>
          <t>原則、有効数字３桁以上で入力してください。</t>
        </r>
      </text>
    </comment>
    <comment ref="L12" authorId="1" shapeId="0">
      <text>
        <r>
          <rPr>
            <b/>
            <sz val="9"/>
            <color indexed="81"/>
            <rFont val="游ゴシック"/>
            <family val="3"/>
            <charset val="128"/>
          </rPr>
          <t>原則、有効数字３桁以上で入力してください。</t>
        </r>
      </text>
    </comment>
    <comment ref="O12" authorId="1" shapeId="0">
      <text>
        <r>
          <rPr>
            <b/>
            <sz val="9"/>
            <color indexed="81"/>
            <rFont val="游ゴシック"/>
            <family val="3"/>
            <charset val="128"/>
          </rPr>
          <t>原則、有効数字３桁以上で入力してください。</t>
        </r>
      </text>
    </comment>
    <comment ref="C13" authorId="1" shapeId="0">
      <text>
        <r>
          <rPr>
            <b/>
            <sz val="9"/>
            <color indexed="81"/>
            <rFont val="游ゴシック"/>
            <family val="3"/>
            <charset val="128"/>
          </rPr>
          <t>原則、有効数字３桁以上で入力してください。</t>
        </r>
      </text>
    </comment>
    <comment ref="F13" authorId="1" shapeId="0">
      <text>
        <r>
          <rPr>
            <b/>
            <sz val="9"/>
            <color indexed="81"/>
            <rFont val="游ゴシック"/>
            <family val="3"/>
            <charset val="128"/>
          </rPr>
          <t>原則、有効数字３桁以上で入力してください。</t>
        </r>
      </text>
    </comment>
    <comment ref="I13" authorId="1" shapeId="0">
      <text>
        <r>
          <rPr>
            <b/>
            <sz val="9"/>
            <color indexed="81"/>
            <rFont val="游ゴシック"/>
            <family val="3"/>
            <charset val="128"/>
          </rPr>
          <t>原則、有効数字３桁以上で入力してください。</t>
        </r>
      </text>
    </comment>
    <comment ref="L13" authorId="1" shapeId="0">
      <text>
        <r>
          <rPr>
            <b/>
            <sz val="9"/>
            <color indexed="81"/>
            <rFont val="游ゴシック"/>
            <family val="3"/>
            <charset val="128"/>
          </rPr>
          <t>原則、有効数字３桁以上で入力してください。</t>
        </r>
      </text>
    </comment>
    <comment ref="O13" authorId="1" shapeId="0">
      <text>
        <r>
          <rPr>
            <b/>
            <sz val="9"/>
            <color indexed="81"/>
            <rFont val="游ゴシック"/>
            <family val="3"/>
            <charset val="128"/>
          </rPr>
          <t>原則、有効数字３桁以上で入力してください。</t>
        </r>
      </text>
    </comment>
    <comment ref="C14" authorId="1" shapeId="0">
      <text>
        <r>
          <rPr>
            <b/>
            <sz val="9"/>
            <color indexed="81"/>
            <rFont val="游ゴシック"/>
            <family val="3"/>
            <charset val="128"/>
          </rPr>
          <t>原則、有効数字３桁以上で入力してください。</t>
        </r>
      </text>
    </comment>
    <comment ref="F14" authorId="1" shapeId="0">
      <text>
        <r>
          <rPr>
            <b/>
            <sz val="9"/>
            <color indexed="81"/>
            <rFont val="游ゴシック"/>
            <family val="3"/>
            <charset val="128"/>
          </rPr>
          <t>原則、有効数字３桁以上で入力してください。</t>
        </r>
      </text>
    </comment>
    <comment ref="I14" authorId="1" shapeId="0">
      <text>
        <r>
          <rPr>
            <b/>
            <sz val="9"/>
            <color indexed="81"/>
            <rFont val="游ゴシック"/>
            <family val="3"/>
            <charset val="128"/>
          </rPr>
          <t>原則、有効数字３桁以上で入力してください。</t>
        </r>
      </text>
    </comment>
    <comment ref="L14" authorId="1" shapeId="0">
      <text>
        <r>
          <rPr>
            <b/>
            <sz val="9"/>
            <color indexed="81"/>
            <rFont val="游ゴシック"/>
            <family val="3"/>
            <charset val="128"/>
          </rPr>
          <t>原則、有効数字３桁以上で入力してください。</t>
        </r>
      </text>
    </comment>
    <comment ref="O14" authorId="1" shapeId="0">
      <text>
        <r>
          <rPr>
            <b/>
            <sz val="9"/>
            <color indexed="81"/>
            <rFont val="游ゴシック"/>
            <family val="3"/>
            <charset val="128"/>
          </rPr>
          <t>原則、有効数字３桁以上で入力してください。</t>
        </r>
      </text>
    </comment>
    <comment ref="C15" authorId="1" shapeId="0">
      <text>
        <r>
          <rPr>
            <b/>
            <sz val="9"/>
            <color indexed="81"/>
            <rFont val="游ゴシック"/>
            <family val="3"/>
            <charset val="128"/>
          </rPr>
          <t>原則、有効数字３桁以上で入力してください。</t>
        </r>
      </text>
    </comment>
    <comment ref="F15" authorId="1" shapeId="0">
      <text>
        <r>
          <rPr>
            <b/>
            <sz val="9"/>
            <color indexed="81"/>
            <rFont val="游ゴシック"/>
            <family val="3"/>
            <charset val="128"/>
          </rPr>
          <t>原則、有効数字３桁以上で入力してください。</t>
        </r>
      </text>
    </comment>
    <comment ref="I15" authorId="1" shapeId="0">
      <text>
        <r>
          <rPr>
            <b/>
            <sz val="9"/>
            <color indexed="81"/>
            <rFont val="游ゴシック"/>
            <family val="3"/>
            <charset val="128"/>
          </rPr>
          <t>原則、有効数字３桁以上で入力してください。</t>
        </r>
      </text>
    </comment>
    <comment ref="L15" authorId="1" shapeId="0">
      <text>
        <r>
          <rPr>
            <b/>
            <sz val="9"/>
            <color indexed="81"/>
            <rFont val="游ゴシック"/>
            <family val="3"/>
            <charset val="128"/>
          </rPr>
          <t>原則、有効数字３桁以上で入力してください。</t>
        </r>
      </text>
    </comment>
    <comment ref="O15" authorId="1" shapeId="0">
      <text>
        <r>
          <rPr>
            <b/>
            <sz val="9"/>
            <color indexed="81"/>
            <rFont val="游ゴシック"/>
            <family val="3"/>
            <charset val="128"/>
          </rPr>
          <t>原則、有効数字３桁以上で入力してください。</t>
        </r>
      </text>
    </comment>
    <comment ref="C16" authorId="1" shapeId="0">
      <text>
        <r>
          <rPr>
            <b/>
            <sz val="9"/>
            <color indexed="81"/>
            <rFont val="游ゴシック"/>
            <family val="3"/>
            <charset val="128"/>
          </rPr>
          <t>原則、有効数字３桁以上で入力してください。</t>
        </r>
      </text>
    </comment>
    <comment ref="F16" authorId="1" shapeId="0">
      <text>
        <r>
          <rPr>
            <b/>
            <sz val="9"/>
            <color indexed="81"/>
            <rFont val="游ゴシック"/>
            <family val="3"/>
            <charset val="128"/>
          </rPr>
          <t>原則、有効数字３桁以上で入力してください。</t>
        </r>
      </text>
    </comment>
    <comment ref="I16" authorId="1" shapeId="0">
      <text>
        <r>
          <rPr>
            <b/>
            <sz val="9"/>
            <color indexed="81"/>
            <rFont val="游ゴシック"/>
            <family val="3"/>
            <charset val="128"/>
          </rPr>
          <t>原則、有効数字３桁以上で入力してください。</t>
        </r>
      </text>
    </comment>
    <comment ref="L16" authorId="1" shapeId="0">
      <text>
        <r>
          <rPr>
            <b/>
            <sz val="9"/>
            <color indexed="81"/>
            <rFont val="游ゴシック"/>
            <family val="3"/>
            <charset val="128"/>
          </rPr>
          <t>原則、有効数字３桁以上で入力してください。</t>
        </r>
      </text>
    </comment>
    <comment ref="O16" authorId="1" shapeId="0">
      <text>
        <r>
          <rPr>
            <b/>
            <sz val="9"/>
            <color indexed="81"/>
            <rFont val="游ゴシック"/>
            <family val="3"/>
            <charset val="128"/>
          </rPr>
          <t>原則、有効数字３桁以上で入力してください。</t>
        </r>
      </text>
    </comment>
    <comment ref="C17" authorId="1" shapeId="0">
      <text>
        <r>
          <rPr>
            <b/>
            <sz val="9"/>
            <color indexed="81"/>
            <rFont val="游ゴシック"/>
            <family val="3"/>
            <charset val="128"/>
          </rPr>
          <t>原則、有効数字３桁以上で入力してください。</t>
        </r>
      </text>
    </comment>
    <comment ref="F17" authorId="1" shapeId="0">
      <text>
        <r>
          <rPr>
            <b/>
            <sz val="9"/>
            <color indexed="81"/>
            <rFont val="游ゴシック"/>
            <family val="3"/>
            <charset val="128"/>
          </rPr>
          <t>原則、有効数字３桁以上で入力してください。</t>
        </r>
      </text>
    </comment>
    <comment ref="I17" authorId="1" shapeId="0">
      <text>
        <r>
          <rPr>
            <b/>
            <sz val="9"/>
            <color indexed="81"/>
            <rFont val="游ゴシック"/>
            <family val="3"/>
            <charset val="128"/>
          </rPr>
          <t>原則、有効数字３桁以上で入力してください。</t>
        </r>
      </text>
    </comment>
    <comment ref="L17" authorId="1" shapeId="0">
      <text>
        <r>
          <rPr>
            <b/>
            <sz val="9"/>
            <color indexed="81"/>
            <rFont val="游ゴシック"/>
            <family val="3"/>
            <charset val="128"/>
          </rPr>
          <t>原則、有効数字３桁以上で入力してください。</t>
        </r>
      </text>
    </comment>
    <comment ref="O17" authorId="1" shapeId="0">
      <text>
        <r>
          <rPr>
            <b/>
            <sz val="9"/>
            <color indexed="81"/>
            <rFont val="游ゴシック"/>
            <family val="3"/>
            <charset val="128"/>
          </rPr>
          <t>原則、有効数字３桁以上で入力してください。</t>
        </r>
      </text>
    </comment>
    <comment ref="C18" authorId="1" shapeId="0">
      <text>
        <r>
          <rPr>
            <b/>
            <sz val="9"/>
            <color indexed="81"/>
            <rFont val="游ゴシック"/>
            <family val="3"/>
            <charset val="128"/>
          </rPr>
          <t>原則、有効数字３桁以上で入力してください。</t>
        </r>
      </text>
    </comment>
    <comment ref="F18" authorId="1" shapeId="0">
      <text>
        <r>
          <rPr>
            <b/>
            <sz val="9"/>
            <color indexed="81"/>
            <rFont val="游ゴシック"/>
            <family val="3"/>
            <charset val="128"/>
          </rPr>
          <t>原則、有効数字３桁以上で入力してください。</t>
        </r>
      </text>
    </comment>
    <comment ref="I18" authorId="1" shapeId="0">
      <text>
        <r>
          <rPr>
            <b/>
            <sz val="9"/>
            <color indexed="81"/>
            <rFont val="游ゴシック"/>
            <family val="3"/>
            <charset val="128"/>
          </rPr>
          <t>原則、有効数字３桁以上で入力してください。</t>
        </r>
      </text>
    </comment>
    <comment ref="L18" authorId="1" shapeId="0">
      <text>
        <r>
          <rPr>
            <b/>
            <sz val="9"/>
            <color indexed="81"/>
            <rFont val="游ゴシック"/>
            <family val="3"/>
            <charset val="128"/>
          </rPr>
          <t>原則、有効数字３桁以上で入力してください。</t>
        </r>
      </text>
    </comment>
    <comment ref="O18" authorId="1" shapeId="0">
      <text>
        <r>
          <rPr>
            <b/>
            <sz val="9"/>
            <color indexed="81"/>
            <rFont val="游ゴシック"/>
            <family val="3"/>
            <charset val="128"/>
          </rPr>
          <t>原則、有効数字３桁以上で入力してください。</t>
        </r>
      </text>
    </comment>
    <comment ref="I30" authorId="2" shapeId="0">
      <text>
        <r>
          <rPr>
            <b/>
            <sz val="9"/>
            <color indexed="81"/>
            <rFont val="游ゴシック"/>
            <family val="3"/>
            <charset val="128"/>
          </rPr>
          <t>最新の値を確認し、「排出係数」の数値を入力してください。</t>
        </r>
      </text>
    </comment>
    <comment ref="L31" authorId="0" shapeId="0">
      <text>
        <r>
          <rPr>
            <b/>
            <sz val="9"/>
            <color indexed="81"/>
            <rFont val="游ゴシック"/>
            <family val="3"/>
            <charset val="128"/>
          </rPr>
          <t>別表５においてガソリン、軽油、LPG、都市ガス（CNG）以外のエネルギーの種類を入力した場合に、二酸化炭素排出量を入力してください。</t>
        </r>
      </text>
    </comment>
    <comment ref="A36" authorId="1" shapeId="0">
      <text>
        <r>
          <rPr>
            <b/>
            <sz val="12"/>
            <color indexed="81"/>
            <rFont val="游ゴシック"/>
            <family val="3"/>
            <charset val="128"/>
          </rPr>
          <t>いずれかにチェックをいれてください。</t>
        </r>
      </text>
    </comment>
    <comment ref="B45" authorId="1" shapeId="0">
      <text>
        <r>
          <rPr>
            <b/>
            <sz val="9"/>
            <color indexed="81"/>
            <rFont val="游ゴシック"/>
            <family val="3"/>
            <charset val="128"/>
          </rPr>
          <t>該当するものを選択してください。</t>
        </r>
      </text>
    </comment>
    <comment ref="J45" authorId="1" shapeId="0">
      <text>
        <r>
          <rPr>
            <b/>
            <sz val="9"/>
            <color indexed="81"/>
            <rFont val="游ゴシック"/>
            <family val="3"/>
            <charset val="128"/>
          </rPr>
          <t>原則排出係数の有効桁数以上の有効桁数で入力してください。</t>
        </r>
      </text>
    </comment>
    <comment ref="B46" authorId="1" shapeId="0">
      <text>
        <r>
          <rPr>
            <b/>
            <sz val="9"/>
            <color indexed="81"/>
            <rFont val="游ゴシック"/>
            <family val="3"/>
            <charset val="128"/>
          </rPr>
          <t>該当するものを選択してください。</t>
        </r>
      </text>
    </comment>
    <comment ref="J46" authorId="1" shapeId="0">
      <text>
        <r>
          <rPr>
            <b/>
            <sz val="9"/>
            <color indexed="81"/>
            <rFont val="游ゴシック"/>
            <family val="3"/>
            <charset val="128"/>
          </rPr>
          <t>原則排出係数の有効桁数以上の有効桁数で入力してください。</t>
        </r>
      </text>
    </comment>
    <comment ref="B47" authorId="1" shapeId="0">
      <text>
        <r>
          <rPr>
            <b/>
            <sz val="9"/>
            <color indexed="81"/>
            <rFont val="游ゴシック"/>
            <family val="3"/>
            <charset val="128"/>
          </rPr>
          <t>該当するものを選択してください。</t>
        </r>
      </text>
    </comment>
    <comment ref="J47" authorId="1" shapeId="0">
      <text>
        <r>
          <rPr>
            <b/>
            <sz val="9"/>
            <color indexed="81"/>
            <rFont val="游ゴシック"/>
            <family val="3"/>
            <charset val="128"/>
          </rPr>
          <t>原則排出係数の有効桁数以上の有効桁数で入力してください。</t>
        </r>
      </text>
    </comment>
    <comment ref="B48" authorId="1" shapeId="0">
      <text>
        <r>
          <rPr>
            <b/>
            <sz val="9"/>
            <color indexed="81"/>
            <rFont val="游ゴシック"/>
            <family val="3"/>
            <charset val="128"/>
          </rPr>
          <t>該当するものを選択してください。</t>
        </r>
      </text>
    </comment>
    <comment ref="J48" authorId="1" shapeId="0">
      <text>
        <r>
          <rPr>
            <b/>
            <sz val="9"/>
            <color indexed="81"/>
            <rFont val="游ゴシック"/>
            <family val="3"/>
            <charset val="128"/>
          </rPr>
          <t>原則排出係数の有効桁数以上の有効桁数で入力してください。</t>
        </r>
      </text>
    </comment>
    <comment ref="B49" authorId="1" shapeId="0">
      <text>
        <r>
          <rPr>
            <b/>
            <sz val="9"/>
            <color indexed="81"/>
            <rFont val="游ゴシック"/>
            <family val="3"/>
            <charset val="128"/>
          </rPr>
          <t>該当するものを選択してください。</t>
        </r>
      </text>
    </comment>
    <comment ref="J49" authorId="1" shapeId="0">
      <text>
        <r>
          <rPr>
            <b/>
            <sz val="9"/>
            <color indexed="81"/>
            <rFont val="游ゴシック"/>
            <family val="3"/>
            <charset val="128"/>
          </rPr>
          <t>原則排出係数の有効桁数以上の有効桁数で入力してください。</t>
        </r>
      </text>
    </comment>
    <comment ref="B50" authorId="1" shapeId="0">
      <text>
        <r>
          <rPr>
            <b/>
            <sz val="9"/>
            <color indexed="81"/>
            <rFont val="游ゴシック"/>
            <family val="3"/>
            <charset val="128"/>
          </rPr>
          <t>該当するものを選択してください。</t>
        </r>
      </text>
    </comment>
    <comment ref="J50" authorId="1" shapeId="0">
      <text>
        <r>
          <rPr>
            <b/>
            <sz val="9"/>
            <color indexed="81"/>
            <rFont val="游ゴシック"/>
            <family val="3"/>
            <charset val="128"/>
          </rPr>
          <t>原則排出係数の有効桁数以上の有効桁数で入力してください。</t>
        </r>
      </text>
    </comment>
    <comment ref="B51" authorId="1" shapeId="0">
      <text>
        <r>
          <rPr>
            <b/>
            <sz val="9"/>
            <color indexed="81"/>
            <rFont val="游ゴシック"/>
            <family val="3"/>
            <charset val="128"/>
          </rPr>
          <t>該当するものを選択してください。</t>
        </r>
      </text>
    </comment>
    <comment ref="J51" authorId="1" shapeId="0">
      <text>
        <r>
          <rPr>
            <b/>
            <sz val="9"/>
            <color indexed="81"/>
            <rFont val="游ゴシック"/>
            <family val="3"/>
            <charset val="128"/>
          </rPr>
          <t>原則排出係数の有効桁数以上の有効桁数で入力してください。</t>
        </r>
      </text>
    </comment>
  </commentList>
</comments>
</file>

<file path=xl/sharedStrings.xml><?xml version="1.0" encoding="utf-8"?>
<sst xmlns="http://schemas.openxmlformats.org/spreadsheetml/2006/main" count="4992" uniqueCount="530">
  <si>
    <t>エネルギーの種類</t>
  </si>
  <si>
    <t>エネルギー使用量</t>
  </si>
  <si>
    <t>単位発熱量</t>
  </si>
  <si>
    <t>数値</t>
  </si>
  <si>
    <t>熱量（GJ）</t>
  </si>
  <si>
    <t>Ｃ</t>
  </si>
  <si>
    <t>燃料及び熱</t>
  </si>
  <si>
    <t>Kl</t>
  </si>
  <si>
    <t>GJ/Kl</t>
  </si>
  <si>
    <t>原油のうちコンデンセート(NGL)</t>
  </si>
  <si>
    <t>ナフサ</t>
  </si>
  <si>
    <t>灯油</t>
  </si>
  <si>
    <t>軽油</t>
  </si>
  <si>
    <t>A重油</t>
  </si>
  <si>
    <t>B･C重油</t>
  </si>
  <si>
    <t>石油アスファルト</t>
  </si>
  <si>
    <t>ｔ</t>
  </si>
  <si>
    <t>GJ/ｔ</t>
  </si>
  <si>
    <t>石油コークス</t>
  </si>
  <si>
    <t>石油ガス</t>
  </si>
  <si>
    <t>液化石油ガス(LPG)</t>
  </si>
  <si>
    <t>石油系炭化水素ガス</t>
  </si>
  <si>
    <t>液化天然ガス(LNG)</t>
  </si>
  <si>
    <t>石炭</t>
  </si>
  <si>
    <t>一般炭</t>
  </si>
  <si>
    <t>無煙炭</t>
  </si>
  <si>
    <t>石炭コークス</t>
  </si>
  <si>
    <t>コールタール</t>
  </si>
  <si>
    <t>コークス炉ガス</t>
  </si>
  <si>
    <t>高炉ガス</t>
  </si>
  <si>
    <t>転炉ガス</t>
  </si>
  <si>
    <t>都市ガス</t>
  </si>
  <si>
    <t>産業用蒸気</t>
  </si>
  <si>
    <t>GJ</t>
  </si>
  <si>
    <t>GJ/GJ</t>
  </si>
  <si>
    <t>産業用以外の蒸気</t>
  </si>
  <si>
    <t>温水</t>
  </si>
  <si>
    <t>冷水</t>
  </si>
  <si>
    <t>電気</t>
  </si>
  <si>
    <t>昼間買電</t>
  </si>
  <si>
    <t>夜間買電</t>
  </si>
  <si>
    <t>その他</t>
  </si>
  <si>
    <t>上記以外の買電</t>
  </si>
  <si>
    <t>自家発電</t>
  </si>
  <si>
    <t>合計(GJ)  ③＝①＋②</t>
  </si>
  <si>
    <t>原油換算エネルギー使用量（kl）　④＝③×0.0258</t>
    <rPh sb="0" eb="2">
      <t>ゲンユ</t>
    </rPh>
    <rPh sb="2" eb="4">
      <t>カンサン</t>
    </rPh>
    <rPh sb="9" eb="11">
      <t>シヨウ</t>
    </rPh>
    <rPh sb="11" eb="12">
      <t>リョウ</t>
    </rPh>
    <phoneticPr fontId="2"/>
  </si>
  <si>
    <t>販売されたエネルギーの量</t>
  </si>
  <si>
    <t>単位</t>
  </si>
  <si>
    <t>熱量(GJ)</t>
  </si>
  <si>
    <t>燃料</t>
  </si>
  <si>
    <t>その他可燃性天然ガス</t>
  </si>
  <si>
    <t>H=D-F</t>
  </si>
  <si>
    <t>(千kWh)</t>
  </si>
  <si>
    <t>揮発油（ガソリン）</t>
  </si>
  <si>
    <t>小計 ①</t>
    <phoneticPr fontId="2"/>
  </si>
  <si>
    <t>小計 ②</t>
    <phoneticPr fontId="2"/>
  </si>
  <si>
    <t>ｔ-C/GJ</t>
  </si>
  <si>
    <t>排出係数</t>
    <rPh sb="0" eb="2">
      <t>ハイシュツ</t>
    </rPh>
    <rPh sb="2" eb="4">
      <t>ケイスウ</t>
    </rPh>
    <phoneticPr fontId="2"/>
  </si>
  <si>
    <t>事 業 所 名</t>
  </si>
  <si>
    <t>自動車  エネルギー使用量・台数</t>
  </si>
  <si>
    <t>台数(台)</t>
  </si>
  <si>
    <t>総台数</t>
  </si>
  <si>
    <t>軽自動車除く</t>
  </si>
  <si>
    <t>合  計</t>
  </si>
  <si>
    <t>ガソリン</t>
  </si>
  <si>
    <r>
      <t>千m</t>
    </r>
    <r>
      <rPr>
        <vertAlign val="superscript"/>
        <sz val="12"/>
        <rFont val="ＭＳ 明朝"/>
        <family val="1"/>
        <charset val="128"/>
      </rPr>
      <t>3</t>
    </r>
    <phoneticPr fontId="2"/>
  </si>
  <si>
    <t>D</t>
    <phoneticPr fontId="2"/>
  </si>
  <si>
    <t>E=D×C</t>
    <phoneticPr fontId="2"/>
  </si>
  <si>
    <t>F</t>
    <phoneticPr fontId="2"/>
  </si>
  <si>
    <t>G=F×C</t>
    <phoneticPr fontId="2"/>
  </si>
  <si>
    <t>H=E-G</t>
    <phoneticPr fontId="2"/>
  </si>
  <si>
    <t>合計</t>
    <rPh sb="0" eb="2">
      <t>ゴウケイ</t>
    </rPh>
    <phoneticPr fontId="2"/>
  </si>
  <si>
    <t>二酸化炭素排出量</t>
    <phoneticPr fontId="2"/>
  </si>
  <si>
    <t xml:space="preserve">単位
</t>
    <phoneticPr fontId="2"/>
  </si>
  <si>
    <t>総台数</t>
    <phoneticPr fontId="2"/>
  </si>
  <si>
    <r>
      <t>GJ/千m</t>
    </r>
    <r>
      <rPr>
        <vertAlign val="superscript"/>
        <sz val="12"/>
        <rFont val="ＭＳ 明朝"/>
        <family val="1"/>
        <charset val="128"/>
      </rPr>
      <t>3</t>
    </r>
    <phoneticPr fontId="2"/>
  </si>
  <si>
    <t>（数値把握の方法）</t>
    <rPh sb="1" eb="3">
      <t>スウチ</t>
    </rPh>
    <rPh sb="3" eb="5">
      <t>ハアク</t>
    </rPh>
    <rPh sb="6" eb="8">
      <t>ホウホウ</t>
    </rPh>
    <phoneticPr fontId="2"/>
  </si>
  <si>
    <t>燃料法（直接、燃料使用量を把握する方法）によるもの</t>
    <rPh sb="0" eb="2">
      <t>ネンリョウ</t>
    </rPh>
    <rPh sb="2" eb="3">
      <t>ホウ</t>
    </rPh>
    <rPh sb="4" eb="6">
      <t>チョクセツ</t>
    </rPh>
    <rPh sb="7" eb="9">
      <t>ネンリョウ</t>
    </rPh>
    <rPh sb="9" eb="12">
      <t>シヨウリョウ</t>
    </rPh>
    <rPh sb="13" eb="15">
      <t>ハアク</t>
    </rPh>
    <rPh sb="17" eb="19">
      <t>ホウホウ</t>
    </rPh>
    <phoneticPr fontId="2"/>
  </si>
  <si>
    <t>燃費法（車両の燃費と走行距離により燃料使用量を把握する方法）によるもの</t>
    <rPh sb="0" eb="2">
      <t>ネンピ</t>
    </rPh>
    <rPh sb="2" eb="3">
      <t>ホウ</t>
    </rPh>
    <rPh sb="4" eb="6">
      <t>シャリョウ</t>
    </rPh>
    <rPh sb="7" eb="9">
      <t>ネンピ</t>
    </rPh>
    <rPh sb="10" eb="12">
      <t>ソウコウ</t>
    </rPh>
    <rPh sb="12" eb="14">
      <t>キョリ</t>
    </rPh>
    <rPh sb="17" eb="19">
      <t>ネンリョウ</t>
    </rPh>
    <rPh sb="19" eb="22">
      <t>シヨウリョウ</t>
    </rPh>
    <rPh sb="23" eb="25">
      <t>ハアク</t>
    </rPh>
    <rPh sb="27" eb="29">
      <t>ホウホウ</t>
    </rPh>
    <phoneticPr fontId="2"/>
  </si>
  <si>
    <t>集計表</t>
    <rPh sb="0" eb="2">
      <t>シュウケイ</t>
    </rPh>
    <rPh sb="2" eb="3">
      <t>ヒョウ</t>
    </rPh>
    <phoneticPr fontId="2"/>
  </si>
  <si>
    <t>区分</t>
    <rPh sb="0" eb="2">
      <t>クブン</t>
    </rPh>
    <phoneticPr fontId="2"/>
  </si>
  <si>
    <t>エネルギー起源二酸化炭素の排出量（別表２）</t>
    <rPh sb="5" eb="7">
      <t>キゲン</t>
    </rPh>
    <rPh sb="7" eb="10">
      <t>ニサンカ</t>
    </rPh>
    <rPh sb="10" eb="12">
      <t>タンソ</t>
    </rPh>
    <rPh sb="13" eb="15">
      <t>ハイシュツ</t>
    </rPh>
    <rPh sb="15" eb="16">
      <t>リョウ</t>
    </rPh>
    <rPh sb="17" eb="19">
      <t>ベッピョウ</t>
    </rPh>
    <phoneticPr fontId="2"/>
  </si>
  <si>
    <t>都市ガス(CNG)</t>
    <phoneticPr fontId="2"/>
  </si>
  <si>
    <t>単位</t>
    <phoneticPr fontId="2"/>
  </si>
  <si>
    <t>LPG</t>
    <phoneticPr fontId="2"/>
  </si>
  <si>
    <t>A</t>
    <phoneticPr fontId="2"/>
  </si>
  <si>
    <t>C</t>
    <phoneticPr fontId="2"/>
  </si>
  <si>
    <t>A</t>
    <phoneticPr fontId="2"/>
  </si>
  <si>
    <t>B＝A×C</t>
    <phoneticPr fontId="2"/>
  </si>
  <si>
    <t>C</t>
    <phoneticPr fontId="2"/>
  </si>
  <si>
    <t>揮発油（ガソリン）</t>
    <phoneticPr fontId="2"/>
  </si>
  <si>
    <t>GJ/t</t>
    <phoneticPr fontId="2"/>
  </si>
  <si>
    <t>GJ/t</t>
    <phoneticPr fontId="2"/>
  </si>
  <si>
    <t>その他の可燃性天然ガス</t>
    <phoneticPr fontId="2"/>
  </si>
  <si>
    <t>小計 ①</t>
    <phoneticPr fontId="2"/>
  </si>
  <si>
    <t>千kWh</t>
    <phoneticPr fontId="2"/>
  </si>
  <si>
    <t>GJ/千kWh</t>
    <phoneticPr fontId="2"/>
  </si>
  <si>
    <t>小計 ②</t>
    <phoneticPr fontId="2"/>
  </si>
  <si>
    <t>B＝A×C</t>
    <phoneticPr fontId="2"/>
  </si>
  <si>
    <t>単位</t>
    <phoneticPr fontId="2"/>
  </si>
  <si>
    <t>エネルギー起源二酸化炭素以外の温室効果ガスの排出量</t>
    <rPh sb="5" eb="7">
      <t>キゲン</t>
    </rPh>
    <rPh sb="7" eb="10">
      <t>ニサンカ</t>
    </rPh>
    <rPh sb="10" eb="12">
      <t>タンソ</t>
    </rPh>
    <rPh sb="12" eb="14">
      <t>イガイ</t>
    </rPh>
    <rPh sb="15" eb="17">
      <t>オンシツ</t>
    </rPh>
    <rPh sb="17" eb="19">
      <t>コウカ</t>
    </rPh>
    <rPh sb="22" eb="24">
      <t>ハイシュツ</t>
    </rPh>
    <rPh sb="24" eb="25">
      <t>リョウ</t>
    </rPh>
    <phoneticPr fontId="2"/>
  </si>
  <si>
    <t>【別表５】</t>
    <rPh sb="1" eb="3">
      <t>ベッピョウ</t>
    </rPh>
    <phoneticPr fontId="2"/>
  </si>
  <si>
    <t>自動車の使用に伴って発生する二酸化炭素の排出量（別表５）</t>
    <rPh sb="0" eb="3">
      <t>ジドウシャ</t>
    </rPh>
    <rPh sb="4" eb="6">
      <t>シヨウ</t>
    </rPh>
    <rPh sb="7" eb="8">
      <t>トモナ</t>
    </rPh>
    <rPh sb="10" eb="12">
      <t>ハッセイ</t>
    </rPh>
    <rPh sb="14" eb="17">
      <t>ニサンカ</t>
    </rPh>
    <rPh sb="17" eb="19">
      <t>タンソ</t>
    </rPh>
    <rPh sb="20" eb="22">
      <t>ハイシュツ</t>
    </rPh>
    <rPh sb="22" eb="23">
      <t>リョウ</t>
    </rPh>
    <rPh sb="24" eb="26">
      <t>ベッピョウ</t>
    </rPh>
    <phoneticPr fontId="2"/>
  </si>
  <si>
    <t>単位</t>
    <phoneticPr fontId="2"/>
  </si>
  <si>
    <t>(GJ)</t>
    <phoneticPr fontId="2"/>
  </si>
  <si>
    <t>小計 ③</t>
    <phoneticPr fontId="2"/>
  </si>
  <si>
    <t>原油（コンデンセートを除く）</t>
    <phoneticPr fontId="2"/>
  </si>
  <si>
    <t>灯油</t>
    <rPh sb="0" eb="2">
      <t>トウユ</t>
    </rPh>
    <phoneticPr fontId="2"/>
  </si>
  <si>
    <t>No.</t>
    <phoneticPr fontId="2"/>
  </si>
  <si>
    <t>名称</t>
    <rPh sb="0" eb="2">
      <t>メイショウ</t>
    </rPh>
    <phoneticPr fontId="2"/>
  </si>
  <si>
    <t>所在地</t>
    <rPh sb="0" eb="3">
      <t>ショザイチ</t>
    </rPh>
    <phoneticPr fontId="2"/>
  </si>
  <si>
    <t>年度）</t>
    <rPh sb="0" eb="2">
      <t>ネンド</t>
    </rPh>
    <phoneticPr fontId="2"/>
  </si>
  <si>
    <t>事業所名</t>
    <rPh sb="0" eb="2">
      <t>ジギョウ</t>
    </rPh>
    <rPh sb="2" eb="3">
      <t>ショ</t>
    </rPh>
    <rPh sb="3" eb="4">
      <t>メイ</t>
    </rPh>
    <phoneticPr fontId="2"/>
  </si>
  <si>
    <t>種類</t>
    <rPh sb="0" eb="2">
      <t>シュルイ</t>
    </rPh>
    <phoneticPr fontId="2"/>
  </si>
  <si>
    <t>第一種</t>
    <rPh sb="0" eb="3">
      <t>ダイイッシュ</t>
    </rPh>
    <phoneticPr fontId="2"/>
  </si>
  <si>
    <t>第二種</t>
    <rPh sb="0" eb="1">
      <t>ダイ</t>
    </rPh>
    <rPh sb="1" eb="2">
      <t>ニ</t>
    </rPh>
    <rPh sb="2" eb="3">
      <t>シュ</t>
    </rPh>
    <phoneticPr fontId="2"/>
  </si>
  <si>
    <t>***</t>
    <phoneticPr fontId="2"/>
  </si>
  <si>
    <t>事業所の名称及び所在地</t>
    <rPh sb="0" eb="2">
      <t>ジギョウ</t>
    </rPh>
    <rPh sb="2" eb="3">
      <t>ショ</t>
    </rPh>
    <rPh sb="4" eb="6">
      <t>メイショウ</t>
    </rPh>
    <rPh sb="6" eb="7">
      <t>オヨ</t>
    </rPh>
    <rPh sb="8" eb="11">
      <t>ショザイチ</t>
    </rPh>
    <phoneticPr fontId="2"/>
  </si>
  <si>
    <t>原油（コンデンセートを除く。）</t>
    <phoneticPr fontId="2"/>
  </si>
  <si>
    <t>変更根拠必要</t>
    <rPh sb="0" eb="2">
      <t>ヘンコウ</t>
    </rPh>
    <rPh sb="2" eb="4">
      <t>コンキョ</t>
    </rPh>
    <rPh sb="4" eb="6">
      <t>ヒツヨウ</t>
    </rPh>
    <phoneticPr fontId="2"/>
  </si>
  <si>
    <t>デフォルト値を使用</t>
    <rPh sb="5" eb="6">
      <t>チ</t>
    </rPh>
    <rPh sb="7" eb="9">
      <t>シヨウ</t>
    </rPh>
    <phoneticPr fontId="2"/>
  </si>
  <si>
    <t>四国ガスの係数を使用</t>
    <rPh sb="0" eb="2">
      <t>シコク</t>
    </rPh>
    <rPh sb="5" eb="7">
      <t>ケイスウ</t>
    </rPh>
    <rPh sb="8" eb="10">
      <t>シヨウ</t>
    </rPh>
    <phoneticPr fontId="2"/>
  </si>
  <si>
    <t>ｴﾈﾙｷﾞｰ管理指定工場等</t>
    <phoneticPr fontId="2"/>
  </si>
  <si>
    <t>GJ</t>
    <phoneticPr fontId="2"/>
  </si>
  <si>
    <t>kL</t>
    <phoneticPr fontId="2"/>
  </si>
  <si>
    <t>ｴﾈﾙｷﾞｰ使用量</t>
    <rPh sb="6" eb="9">
      <t>シヨウリョウ</t>
    </rPh>
    <phoneticPr fontId="2"/>
  </si>
  <si>
    <t>原油換算</t>
    <rPh sb="0" eb="2">
      <t>ゲンユ</t>
    </rPh>
    <rPh sb="2" eb="4">
      <t>カンサン</t>
    </rPh>
    <phoneticPr fontId="2"/>
  </si>
  <si>
    <t>）</t>
    <phoneticPr fontId="2"/>
  </si>
  <si>
    <t>エネルギー起源二酸化炭素以外の二酸化炭素</t>
    <rPh sb="5" eb="7">
      <t>キゲン</t>
    </rPh>
    <rPh sb="7" eb="10">
      <t>ニサンカ</t>
    </rPh>
    <rPh sb="10" eb="12">
      <t>タンソ</t>
    </rPh>
    <rPh sb="12" eb="14">
      <t>イガイ</t>
    </rPh>
    <rPh sb="15" eb="18">
      <t>ニサンカ</t>
    </rPh>
    <rPh sb="18" eb="20">
      <t>タンソ</t>
    </rPh>
    <phoneticPr fontId="2"/>
  </si>
  <si>
    <t>メタン</t>
    <phoneticPr fontId="2"/>
  </si>
  <si>
    <t>一酸化二窒素</t>
    <phoneticPr fontId="2"/>
  </si>
  <si>
    <t>ハイドロフルオロカーボン</t>
    <phoneticPr fontId="2"/>
  </si>
  <si>
    <t>パーフルオロカーボン</t>
    <phoneticPr fontId="2"/>
  </si>
  <si>
    <t>六ふっ化硫黄</t>
    <phoneticPr fontId="2"/>
  </si>
  <si>
    <t>三ふっ化窒素</t>
    <phoneticPr fontId="2"/>
  </si>
  <si>
    <t>年度</t>
    <rPh sb="0" eb="2">
      <t>ネンド</t>
    </rPh>
    <phoneticPr fontId="2"/>
  </si>
  <si>
    <t>事業者の主たる業種</t>
  </si>
  <si>
    <t>事業者の種類</t>
  </si>
  <si>
    <t>事業の概要</t>
  </si>
  <si>
    <t>事業所の名称及び所在地</t>
  </si>
  <si>
    <t>連絡先</t>
  </si>
  <si>
    <t>担当部署</t>
  </si>
  <si>
    <t>担当者</t>
  </si>
  <si>
    <t>電話番号</t>
  </si>
  <si>
    <t>ＦＡＸ番号</t>
  </si>
  <si>
    <t>電子メールアドレス</t>
  </si>
  <si>
    <t>年</t>
    <rPh sb="0" eb="1">
      <t>ネン</t>
    </rPh>
    <phoneticPr fontId="2"/>
  </si>
  <si>
    <t>月</t>
    <rPh sb="0" eb="1">
      <t>ガツ</t>
    </rPh>
    <phoneticPr fontId="2"/>
  </si>
  <si>
    <t>日</t>
    <rPh sb="0" eb="1">
      <t>ニチ</t>
    </rPh>
    <phoneticPr fontId="2"/>
  </si>
  <si>
    <t>99　分類不能の産業</t>
  </si>
  <si>
    <t>01　農業</t>
  </si>
  <si>
    <t>02　林業</t>
  </si>
  <si>
    <t>03　漁業（水産養殖業を除く）</t>
  </si>
  <si>
    <t>04　水産養殖業</t>
  </si>
  <si>
    <t>05　鉱業，採石業，砂利採取業</t>
  </si>
  <si>
    <t>06　総合工事業</t>
  </si>
  <si>
    <t>07　職別工事業(設備工事業を除く)</t>
  </si>
  <si>
    <t>08　設備工事業</t>
  </si>
  <si>
    <t>09　食料品製造業</t>
  </si>
  <si>
    <t>10　飲料・たばこ・飼料製造業</t>
  </si>
  <si>
    <t>11　繊維工業</t>
  </si>
  <si>
    <t>12　木材・木製品製造業（家具を除く）</t>
  </si>
  <si>
    <t>13　家具・装備品製造業</t>
  </si>
  <si>
    <t>14　パルプ・紙・紙加工品製造業</t>
  </si>
  <si>
    <t>15　印刷・同関連業</t>
  </si>
  <si>
    <t>16　化学工業</t>
  </si>
  <si>
    <t>17　石油製品・石炭製品製造業</t>
  </si>
  <si>
    <t>18　プラスチック製品製造業（別掲を除く）</t>
  </si>
  <si>
    <t>19　ゴム製品製造業</t>
  </si>
  <si>
    <t>20　なめし革・同製品・毛皮製造業</t>
  </si>
  <si>
    <t>21　窯業・土石製品製造業</t>
  </si>
  <si>
    <t>22　鉄鋼業</t>
  </si>
  <si>
    <t>23　非鉄金属製造業</t>
  </si>
  <si>
    <t>24　金属製品製造業</t>
  </si>
  <si>
    <t>25　はん用機械器具製造業</t>
  </si>
  <si>
    <t>26　生産用機械器具製造業</t>
  </si>
  <si>
    <t>27　業務用機械器具製造業</t>
  </si>
  <si>
    <t>28　電子部品・デバイス・電子回路製造業</t>
  </si>
  <si>
    <t>29　電気機械器具製造業</t>
  </si>
  <si>
    <t>30　情報通信機械器具製造業</t>
  </si>
  <si>
    <t>31　輸送用機械器具製造業</t>
  </si>
  <si>
    <t>32　その他の製造業</t>
  </si>
  <si>
    <t>33　電気業</t>
  </si>
  <si>
    <t>34　ガス業</t>
  </si>
  <si>
    <t>35　熱供給業</t>
  </si>
  <si>
    <t>36　水道業</t>
  </si>
  <si>
    <t>37　通信業</t>
  </si>
  <si>
    <t>38　放送業</t>
  </si>
  <si>
    <t>39　情報サービス業</t>
  </si>
  <si>
    <t>40　インターネット附随サービス業</t>
  </si>
  <si>
    <t>41　映像・音声・文字情報制作業</t>
  </si>
  <si>
    <t>42　鉄道業</t>
  </si>
  <si>
    <t>43　道路旅客運送業</t>
  </si>
  <si>
    <t>44　道路貨物運送業</t>
  </si>
  <si>
    <t>45　水運業</t>
  </si>
  <si>
    <t>46　航空運輸業</t>
  </si>
  <si>
    <t>47　倉庫業</t>
  </si>
  <si>
    <t>48　運輸に附帯するサービス業</t>
  </si>
  <si>
    <t>49　郵便業（信書便事業を含む）</t>
  </si>
  <si>
    <t>50　各種商品卸売業</t>
  </si>
  <si>
    <t>51　繊維・衣服等卸売業</t>
  </si>
  <si>
    <t>52　飲食料品卸売業</t>
  </si>
  <si>
    <t>53　建築材料，鉱物・金属材料等卸売業</t>
  </si>
  <si>
    <t>54　機械器具卸売業</t>
  </si>
  <si>
    <t>55　その他の卸売業</t>
  </si>
  <si>
    <t>56　各種商品小売業</t>
  </si>
  <si>
    <t>57　織物・衣服・身の回り品小売業</t>
  </si>
  <si>
    <t>58　飲食料品小売業</t>
  </si>
  <si>
    <t>59　機械器具小売業</t>
  </si>
  <si>
    <t>60　その他の小売業</t>
  </si>
  <si>
    <t>61　無店舗小売業</t>
  </si>
  <si>
    <t>62　銀行業</t>
  </si>
  <si>
    <t>63　協同組織金融業</t>
  </si>
  <si>
    <t>64　貸金業，クレジットカード業等非預金信用機関</t>
  </si>
  <si>
    <t>65　金融商品取引業，商品先物取引業</t>
  </si>
  <si>
    <t>66　補助的金融業等</t>
  </si>
  <si>
    <t>67　保険業（保険媒介代理業，保険サービス業を含む）</t>
  </si>
  <si>
    <t>68　不動産取引業</t>
  </si>
  <si>
    <t>69　不動産賃貸業・管理業</t>
  </si>
  <si>
    <t>70　物品賃貸業</t>
  </si>
  <si>
    <t>71　学術・開発研究機関</t>
  </si>
  <si>
    <t>72　専門サービス業（他に分類されないもの）</t>
  </si>
  <si>
    <t>73　広告業</t>
  </si>
  <si>
    <t>74　技術サービス業（他に分類されないもの）</t>
  </si>
  <si>
    <t>75　宿泊業</t>
  </si>
  <si>
    <t>76　飲食店</t>
  </si>
  <si>
    <t>77　持ち帰り・配達飲食サービス業</t>
  </si>
  <si>
    <t>78　洗濯・理容・美容・浴場業</t>
  </si>
  <si>
    <t>79　その他の生活関連サービス業</t>
  </si>
  <si>
    <t>80　娯楽業</t>
  </si>
  <si>
    <t>81　学校教育</t>
  </si>
  <si>
    <t>82　その他の教育，学習支援業</t>
  </si>
  <si>
    <t>83　医療業</t>
  </si>
  <si>
    <t>84　保健衛生</t>
  </si>
  <si>
    <t>85　社会保険・社会福祉・介護事業</t>
  </si>
  <si>
    <t>86　郵便局</t>
  </si>
  <si>
    <t>87　協同組合（他に分類されないもの）</t>
  </si>
  <si>
    <t>88　廃棄物処理業</t>
  </si>
  <si>
    <t>89　自動車整備業</t>
  </si>
  <si>
    <t>90　機械等修理業（別掲を除く）</t>
  </si>
  <si>
    <t>91　職業紹介・労働者派遣業</t>
  </si>
  <si>
    <t>92　その他の事業サービス業</t>
  </si>
  <si>
    <t>93　政治・経済・文化団体</t>
  </si>
  <si>
    <t>94　宗教</t>
  </si>
  <si>
    <t>95　その他のサービス業</t>
  </si>
  <si>
    <t>96　外国公務</t>
  </si>
  <si>
    <t>97　国家公務</t>
  </si>
  <si>
    <t>98　地方公務</t>
  </si>
  <si>
    <t>インターネットの利用により公表する。</t>
    <rPh sb="8" eb="10">
      <t>リヨウ</t>
    </rPh>
    <rPh sb="13" eb="15">
      <t>コウヒョウ</t>
    </rPh>
    <phoneticPr fontId="2"/>
  </si>
  <si>
    <t>事業所に備えて一般の閲覧に供する。</t>
    <rPh sb="0" eb="2">
      <t>ジギョウ</t>
    </rPh>
    <rPh sb="2" eb="3">
      <t>ショ</t>
    </rPh>
    <rPh sb="4" eb="5">
      <t>ソナ</t>
    </rPh>
    <rPh sb="7" eb="9">
      <t>イッパン</t>
    </rPh>
    <rPh sb="10" eb="12">
      <t>エツラン</t>
    </rPh>
    <rPh sb="13" eb="14">
      <t>キョウ</t>
    </rPh>
    <phoneticPr fontId="2"/>
  </si>
  <si>
    <t>日</t>
    <phoneticPr fontId="2"/>
  </si>
  <si>
    <t>　　　***</t>
    <phoneticPr fontId="2"/>
  </si>
  <si>
    <t>　　　香川県知事　殿</t>
    <phoneticPr fontId="2"/>
  </si>
  <si>
    <t>温室効果ガスの排出の抑制</t>
  </si>
  <si>
    <t>区   分</t>
  </si>
  <si>
    <t>基準年度</t>
  </si>
  <si>
    <t>温室効果ガスの吸収等</t>
  </si>
  <si>
    <t>(注)</t>
  </si>
  <si>
    <t>年度）</t>
    <phoneticPr fontId="2"/>
  </si>
  <si>
    <r>
      <t>t-CO</t>
    </r>
    <r>
      <rPr>
        <vertAlign val="subscript"/>
        <sz val="10.5"/>
        <color indexed="8"/>
        <rFont val="ＭＳ 明朝"/>
        <family val="1"/>
        <charset val="128"/>
      </rPr>
      <t>2</t>
    </r>
    <phoneticPr fontId="2"/>
  </si>
  <si>
    <r>
      <t>LPG（</t>
    </r>
    <r>
      <rPr>
        <sz val="10.5"/>
        <color indexed="8"/>
        <rFont val="ＭＳ 明朝"/>
        <family val="1"/>
        <charset val="128"/>
      </rPr>
      <t>t）</t>
    </r>
  </si>
  <si>
    <r>
      <t>(t-CO</t>
    </r>
    <r>
      <rPr>
        <vertAlign val="subscript"/>
        <sz val="10.5"/>
        <rFont val="ＭＳ 明朝"/>
        <family val="1"/>
        <charset val="128"/>
      </rPr>
      <t>2</t>
    </r>
    <r>
      <rPr>
        <sz val="10.5"/>
        <rFont val="ＭＳ 明朝"/>
        <family val="1"/>
        <charset val="128"/>
      </rPr>
      <t>)</t>
    </r>
    <phoneticPr fontId="2"/>
  </si>
  <si>
    <r>
      <t>千m</t>
    </r>
    <r>
      <rPr>
        <vertAlign val="superscript"/>
        <sz val="10.5"/>
        <rFont val="ＭＳ 明朝"/>
        <family val="1"/>
        <charset val="128"/>
      </rPr>
      <t>3</t>
    </r>
    <phoneticPr fontId="2"/>
  </si>
  <si>
    <t>その他の方法   　（</t>
    <rPh sb="2" eb="3">
      <t>タ</t>
    </rPh>
    <rPh sb="4" eb="6">
      <t>ホウホウ</t>
    </rPh>
    <phoneticPr fontId="2"/>
  </si>
  <si>
    <t>※ LPGの液体密度は、一般に0.50～0.60kg/lですが、デフォルト値として0.56kg/lを用いても構いません。</t>
    <rPh sb="6" eb="8">
      <t>エキタイ</t>
    </rPh>
    <rPh sb="8" eb="10">
      <t>ミツド</t>
    </rPh>
    <rPh sb="12" eb="14">
      <t>イッパン</t>
    </rPh>
    <rPh sb="37" eb="38">
      <t>アタイ</t>
    </rPh>
    <rPh sb="50" eb="51">
      <t>モチ</t>
    </rPh>
    <rPh sb="54" eb="55">
      <t>カマ</t>
    </rPh>
    <phoneticPr fontId="2"/>
  </si>
  <si>
    <r>
      <t>年度  (t-CO</t>
    </r>
    <r>
      <rPr>
        <vertAlign val="subscript"/>
        <sz val="10.5"/>
        <rFont val="ＭＳ 明朝"/>
        <family val="1"/>
        <charset val="128"/>
      </rPr>
      <t>2</t>
    </r>
    <r>
      <rPr>
        <sz val="10.5"/>
        <rFont val="ＭＳ 明朝"/>
        <family val="1"/>
        <charset val="128"/>
      </rPr>
      <t>)</t>
    </r>
    <phoneticPr fontId="2"/>
  </si>
  <si>
    <t>⇒原単位排出量</t>
    <rPh sb="1" eb="4">
      <t>ゲンタンイ</t>
    </rPh>
    <rPh sb="4" eb="6">
      <t>ハイシュツ</t>
    </rPh>
    <rPh sb="6" eb="7">
      <t>リョウ</t>
    </rPh>
    <phoneticPr fontId="2"/>
  </si>
  <si>
    <t>位まで</t>
    <rPh sb="0" eb="1">
      <t>イ</t>
    </rPh>
    <phoneticPr fontId="2"/>
  </si>
  <si>
    <t>小数点第</t>
    <rPh sb="0" eb="2">
      <t>ショウスウ</t>
    </rPh>
    <rPh sb="2" eb="3">
      <t>テン</t>
    </rPh>
    <rPh sb="3" eb="4">
      <t>ダイ</t>
    </rPh>
    <phoneticPr fontId="2"/>
  </si>
  <si>
    <r>
      <t>t-CO</t>
    </r>
    <r>
      <rPr>
        <vertAlign val="subscript"/>
        <sz val="10.5"/>
        <color indexed="8"/>
        <rFont val="ＭＳ 明朝"/>
        <family val="1"/>
        <charset val="128"/>
      </rPr>
      <t>2</t>
    </r>
    <phoneticPr fontId="2"/>
  </si>
  <si>
    <t>　</t>
    <phoneticPr fontId="2"/>
  </si>
  <si>
    <t>　 （書き切れない場合はシートを追加して入力してください。）</t>
    <rPh sb="3" eb="4">
      <t>カ</t>
    </rPh>
    <rPh sb="5" eb="6">
      <t>キ</t>
    </rPh>
    <rPh sb="9" eb="11">
      <t>バアイ</t>
    </rPh>
    <rPh sb="16" eb="18">
      <t>ツイカ</t>
    </rPh>
    <rPh sb="20" eb="22">
      <t>ニュウリョク</t>
    </rPh>
    <phoneticPr fontId="2"/>
  </si>
  <si>
    <t xml:space="preserve">単位発熱量及び排出係数を変更するときは、この表の数値を変更してください。
</t>
    <rPh sb="0" eb="2">
      <t>タンイ</t>
    </rPh>
    <rPh sb="2" eb="4">
      <t>ハツネツ</t>
    </rPh>
    <rPh sb="4" eb="5">
      <t>リョウ</t>
    </rPh>
    <rPh sb="5" eb="6">
      <t>オヨ</t>
    </rPh>
    <rPh sb="7" eb="9">
      <t>ハイシュツ</t>
    </rPh>
    <rPh sb="9" eb="11">
      <t>ケイスウ</t>
    </rPh>
    <rPh sb="22" eb="23">
      <t>ヒョウ</t>
    </rPh>
    <rPh sb="24" eb="26">
      <t>スウチ</t>
    </rPh>
    <phoneticPr fontId="2"/>
  </si>
  <si>
    <t>変更した根拠を別途添付してください。</t>
    <rPh sb="0" eb="2">
      <t>ヘンコウ</t>
    </rPh>
    <phoneticPr fontId="2"/>
  </si>
  <si>
    <t>数値を変更し、【変更根拠必要】欄に○が表示された場合は、</t>
    <rPh sb="0" eb="2">
      <t>スウチ</t>
    </rPh>
    <rPh sb="3" eb="5">
      <t>ヘンコウ</t>
    </rPh>
    <rPh sb="8" eb="10">
      <t>ヘンコウ</t>
    </rPh>
    <rPh sb="10" eb="12">
      <t>コンキョ</t>
    </rPh>
    <rPh sb="12" eb="14">
      <t>ヒツヨウ</t>
    </rPh>
    <rPh sb="15" eb="16">
      <t>ラン</t>
    </rPh>
    <rPh sb="19" eb="21">
      <t>ヒョウジ</t>
    </rPh>
    <rPh sb="24" eb="26">
      <t>バアイ</t>
    </rPh>
    <phoneticPr fontId="2"/>
  </si>
  <si>
    <t>二酸化炭素排出量</t>
    <phoneticPr fontId="2"/>
  </si>
  <si>
    <t>t-C/GJ</t>
  </si>
  <si>
    <t>t-C/GJ</t>
    <phoneticPr fontId="2"/>
  </si>
  <si>
    <t>香川県内のすべての事業所について入力してください。</t>
    <rPh sb="0" eb="3">
      <t>カガワケン</t>
    </rPh>
    <rPh sb="3" eb="4">
      <t>ナイ</t>
    </rPh>
    <rPh sb="9" eb="11">
      <t>ジギョウ</t>
    </rPh>
    <rPh sb="11" eb="12">
      <t>ショ</t>
    </rPh>
    <rPh sb="16" eb="18">
      <t>ニュウリョク</t>
    </rPh>
    <phoneticPr fontId="2"/>
  </si>
  <si>
    <r>
      <t>t-CO</t>
    </r>
    <r>
      <rPr>
        <vertAlign val="subscript"/>
        <sz val="10.5"/>
        <color indexed="8"/>
        <rFont val="ＭＳ 明朝"/>
        <family val="1"/>
        <charset val="128"/>
      </rPr>
      <t>2</t>
    </r>
    <phoneticPr fontId="2"/>
  </si>
  <si>
    <r>
      <t>千m</t>
    </r>
    <r>
      <rPr>
        <vertAlign val="superscript"/>
        <sz val="10.5"/>
        <rFont val="ＭＳ 明朝"/>
        <family val="1"/>
        <charset val="128"/>
      </rPr>
      <t>3</t>
    </r>
    <phoneticPr fontId="2"/>
  </si>
  <si>
    <t>エネルギー管理指定工場等</t>
    <phoneticPr fontId="2"/>
  </si>
  <si>
    <t>　　合　　計</t>
    <rPh sb="2" eb="3">
      <t>ア</t>
    </rPh>
    <rPh sb="5" eb="6">
      <t>ケイ</t>
    </rPh>
    <phoneticPr fontId="2"/>
  </si>
  <si>
    <t>二酸化炭素換算(t)</t>
    <phoneticPr fontId="2"/>
  </si>
  <si>
    <t>①</t>
    <phoneticPr fontId="2"/>
  </si>
  <si>
    <t>　 原単位排出量
 　Ａ／Ｂ</t>
    <phoneticPr fontId="2"/>
  </si>
  <si>
    <t>温室効果ガス排出量と密接な関係を持つ値  Ｂ</t>
    <phoneticPr fontId="2"/>
  </si>
  <si>
    <r>
      <t>(二酸化炭素換算(t))</t>
    </r>
    <r>
      <rPr>
        <sz val="10"/>
        <color indexed="10"/>
        <rFont val="ＭＳ 明朝"/>
        <family val="1"/>
        <charset val="128"/>
      </rPr>
      <t>②</t>
    </r>
    <phoneticPr fontId="2"/>
  </si>
  <si>
    <r>
      <t>(二酸化炭素換算(t))</t>
    </r>
    <r>
      <rPr>
        <sz val="10"/>
        <color indexed="10"/>
        <rFont val="ＭＳ 明朝"/>
        <family val="1"/>
        <charset val="128"/>
      </rPr>
      <t>③</t>
    </r>
    <phoneticPr fontId="2"/>
  </si>
  <si>
    <r>
      <t>(二酸化炭素換算(t))</t>
    </r>
    <r>
      <rPr>
        <sz val="10"/>
        <color indexed="10"/>
        <rFont val="ＭＳ 明朝"/>
        <family val="1"/>
        <charset val="128"/>
      </rPr>
      <t>③-①</t>
    </r>
    <phoneticPr fontId="2"/>
  </si>
  <si>
    <t>自動的に算定し、入力されます。</t>
    <rPh sb="0" eb="3">
      <t>ジドウテキ</t>
    </rPh>
    <rPh sb="4" eb="6">
      <t>サンテイ</t>
    </rPh>
    <rPh sb="8" eb="10">
      <t>ニュウリョク</t>
    </rPh>
    <phoneticPr fontId="2"/>
  </si>
  <si>
    <t>法人等の名称</t>
    <rPh sb="0" eb="2">
      <t>ホウジン</t>
    </rPh>
    <rPh sb="2" eb="3">
      <t>トウ</t>
    </rPh>
    <rPh sb="4" eb="6">
      <t>メイショウ</t>
    </rPh>
    <phoneticPr fontId="2"/>
  </si>
  <si>
    <t>～</t>
    <phoneticPr fontId="2"/>
  </si>
  <si>
    <t>　 　　1,500 kL以上である事業所はここに入力してください。</t>
    <rPh sb="12" eb="14">
      <t>イジョウ</t>
    </rPh>
    <rPh sb="17" eb="19">
      <t>ジギョウ</t>
    </rPh>
    <rPh sb="19" eb="20">
      <t>ショ</t>
    </rPh>
    <rPh sb="24" eb="26">
      <t>ニュウリョク</t>
    </rPh>
    <phoneticPr fontId="2"/>
  </si>
  <si>
    <t>年度)</t>
    <rPh sb="0" eb="2">
      <t>ネンド</t>
    </rPh>
    <phoneticPr fontId="2"/>
  </si>
  <si>
    <t>入力方法</t>
    <rPh sb="0" eb="2">
      <t>ニュウリョク</t>
    </rPh>
    <rPh sb="2" eb="4">
      <t>ホウホウ</t>
    </rPh>
    <phoneticPr fontId="2"/>
  </si>
  <si>
    <t>STEP１</t>
    <phoneticPr fontId="2"/>
  </si>
  <si>
    <t>STEP２</t>
    <phoneticPr fontId="2"/>
  </si>
  <si>
    <t>STEP３</t>
    <phoneticPr fontId="2"/>
  </si>
  <si>
    <t>【③（別紙）事業所一覧】に香川県内の事業所を入力する。</t>
    <rPh sb="3" eb="5">
      <t>ベッシ</t>
    </rPh>
    <rPh sb="6" eb="9">
      <t>ジギョウショ</t>
    </rPh>
    <rPh sb="9" eb="11">
      <t>イチラン</t>
    </rPh>
    <rPh sb="13" eb="16">
      <t>カガワケン</t>
    </rPh>
    <rPh sb="16" eb="17">
      <t>ナイ</t>
    </rPh>
    <rPh sb="18" eb="20">
      <t>ジギョウ</t>
    </rPh>
    <rPh sb="20" eb="21">
      <t>ショ</t>
    </rPh>
    <rPh sb="22" eb="24">
      <t>ニュウリョク</t>
    </rPh>
    <phoneticPr fontId="2"/>
  </si>
  <si>
    <t>STEP４</t>
    <phoneticPr fontId="2"/>
  </si>
  <si>
    <t>【④別表２】にエネルギー使用量（自動車使用に伴うもの以外）を入力する。</t>
    <rPh sb="2" eb="4">
      <t>ベッピョウ</t>
    </rPh>
    <rPh sb="12" eb="15">
      <t>シヨウリョウ</t>
    </rPh>
    <rPh sb="16" eb="19">
      <t>ジドウシャ</t>
    </rPh>
    <rPh sb="19" eb="21">
      <t>シヨウ</t>
    </rPh>
    <rPh sb="22" eb="23">
      <t>トモナ</t>
    </rPh>
    <rPh sb="26" eb="28">
      <t>イガイ</t>
    </rPh>
    <rPh sb="30" eb="32">
      <t>ニュウリョク</t>
    </rPh>
    <phoneticPr fontId="2"/>
  </si>
  <si>
    <t>【⑤別表５】にエネルギー使用量（自動車使用に伴うもの）を入力する。</t>
    <rPh sb="2" eb="4">
      <t>ベッピョウ</t>
    </rPh>
    <rPh sb="12" eb="15">
      <t>シヨウリョウ</t>
    </rPh>
    <rPh sb="16" eb="19">
      <t>ジドウシャ</t>
    </rPh>
    <rPh sb="19" eb="21">
      <t>シヨウ</t>
    </rPh>
    <rPh sb="22" eb="23">
      <t>トモナ</t>
    </rPh>
    <rPh sb="28" eb="30">
      <t>ニュウリョク</t>
    </rPh>
    <phoneticPr fontId="2"/>
  </si>
  <si>
    <t>STEP５</t>
    <phoneticPr fontId="2"/>
  </si>
  <si>
    <t>【⑤別表５】にエネルギー起源二酸化炭素以外の温室効果ガスの排出量を入力する。</t>
    <rPh sb="2" eb="4">
      <t>ベッピョウ</t>
    </rPh>
    <rPh sb="12" eb="14">
      <t>キゲン</t>
    </rPh>
    <rPh sb="14" eb="17">
      <t>ニサンカ</t>
    </rPh>
    <rPh sb="17" eb="19">
      <t>タンソ</t>
    </rPh>
    <rPh sb="19" eb="21">
      <t>イガイ</t>
    </rPh>
    <rPh sb="22" eb="24">
      <t>オンシツ</t>
    </rPh>
    <rPh sb="24" eb="26">
      <t>コウカ</t>
    </rPh>
    <rPh sb="29" eb="31">
      <t>ハイシュツ</t>
    </rPh>
    <rPh sb="31" eb="32">
      <t>リョウ</t>
    </rPh>
    <rPh sb="33" eb="35">
      <t>ニュウリョク</t>
    </rPh>
    <phoneticPr fontId="2"/>
  </si>
  <si>
    <t>はじめに入力してください（色付きセルのみ）。</t>
    <rPh sb="4" eb="6">
      <t>ニュウリョク</t>
    </rPh>
    <rPh sb="13" eb="15">
      <t>イロツ</t>
    </rPh>
    <phoneticPr fontId="2"/>
  </si>
  <si>
    <t>年度）</t>
    <phoneticPr fontId="2"/>
  </si>
  <si>
    <t>オフセット・クレジットの購入</t>
    <rPh sb="12" eb="14">
      <t>コウニュウ</t>
    </rPh>
    <phoneticPr fontId="2"/>
  </si>
  <si>
    <t>国内クレジットの購入</t>
    <rPh sb="8" eb="10">
      <t>コウニュウ</t>
    </rPh>
    <phoneticPr fontId="2"/>
  </si>
  <si>
    <t>Ｊ－クレジットの購入</t>
    <rPh sb="8" eb="10">
      <t>コウニュウ</t>
    </rPh>
    <phoneticPr fontId="2"/>
  </si>
  <si>
    <t>グリーン電力証書の購入</t>
    <rPh sb="4" eb="6">
      <t>デンリョク</t>
    </rPh>
    <rPh sb="6" eb="8">
      <t>ショウショ</t>
    </rPh>
    <rPh sb="9" eb="11">
      <t>コウニュウ</t>
    </rPh>
    <phoneticPr fontId="2"/>
  </si>
  <si>
    <t>グリーン熱証書の購入</t>
    <rPh sb="4" eb="5">
      <t>ネツ</t>
    </rPh>
    <rPh sb="5" eb="7">
      <t>ショウショ</t>
    </rPh>
    <rPh sb="8" eb="10">
      <t>コウニュウ</t>
    </rPh>
    <phoneticPr fontId="2"/>
  </si>
  <si>
    <r>
      <t>t-CO</t>
    </r>
    <r>
      <rPr>
        <vertAlign val="subscript"/>
        <sz val="10.5"/>
        <color indexed="8"/>
        <rFont val="ＭＳ 明朝"/>
        <family val="1"/>
        <charset val="128"/>
      </rPr>
      <t>2</t>
    </r>
    <phoneticPr fontId="2"/>
  </si>
  <si>
    <t>　　森林の整備等</t>
    <phoneticPr fontId="2"/>
  </si>
  <si>
    <t>　　経済的手法の活用</t>
    <rPh sb="2" eb="5">
      <t>ケイザイテキ</t>
    </rPh>
    <rPh sb="5" eb="7">
      <t>シュホウ</t>
    </rPh>
    <rPh sb="8" eb="10">
      <t>カツヨウ</t>
    </rPh>
    <phoneticPr fontId="2"/>
  </si>
  <si>
    <t>　 温室効果ガス
　 排出量</t>
    <phoneticPr fontId="2"/>
  </si>
  <si>
    <t>　 差引排出量
 　 Ａ</t>
    <rPh sb="2" eb="4">
      <t>サシヒキ</t>
    </rPh>
    <rPh sb="4" eb="6">
      <t>ハイシュツ</t>
    </rPh>
    <phoneticPr fontId="2"/>
  </si>
  <si>
    <t>　 （事業所の名称を入力すると、【別表２（エネ管工場等）】シートに</t>
    <rPh sb="3" eb="6">
      <t>ジギョウショ</t>
    </rPh>
    <rPh sb="7" eb="9">
      <t>メイショウ</t>
    </rPh>
    <rPh sb="10" eb="12">
      <t>ニュウリョク</t>
    </rPh>
    <rPh sb="17" eb="19">
      <t>ベッピョウ</t>
    </rPh>
    <rPh sb="23" eb="24">
      <t>カン</t>
    </rPh>
    <rPh sb="24" eb="26">
      <t>コウジョウ</t>
    </rPh>
    <rPh sb="26" eb="27">
      <t>トウ</t>
    </rPh>
    <phoneticPr fontId="2"/>
  </si>
  <si>
    <t xml:space="preserve"> 　　事業所名が自動的に入力されます。）</t>
    <phoneticPr fontId="2"/>
  </si>
  <si>
    <t>【別表２】</t>
    <phoneticPr fontId="2"/>
  </si>
  <si>
    <t>エネルギー管理指定工場等以外</t>
    <rPh sb="12" eb="14">
      <t>イガイ</t>
    </rPh>
    <phoneticPr fontId="2"/>
  </si>
  <si>
    <t>（様式２）</t>
    <phoneticPr fontId="2"/>
  </si>
  <si>
    <t>地球温暖化対策計画に記載した事項の実施状況</t>
    <rPh sb="0" eb="2">
      <t>チキュウ</t>
    </rPh>
    <rPh sb="2" eb="5">
      <t>オンダンカ</t>
    </rPh>
    <rPh sb="5" eb="7">
      <t>タイサク</t>
    </rPh>
    <rPh sb="7" eb="9">
      <t>ケイカク</t>
    </rPh>
    <rPh sb="10" eb="12">
      <t>キサイ</t>
    </rPh>
    <rPh sb="14" eb="16">
      <t>ジコウ</t>
    </rPh>
    <rPh sb="17" eb="19">
      <t>ジッシ</t>
    </rPh>
    <rPh sb="19" eb="21">
      <t>ジョウキョウ</t>
    </rPh>
    <phoneticPr fontId="2"/>
  </si>
  <si>
    <t>実施期間</t>
    <rPh sb="0" eb="2">
      <t>ジッシ</t>
    </rPh>
    <rPh sb="2" eb="4">
      <t>キカン</t>
    </rPh>
    <phoneticPr fontId="2"/>
  </si>
  <si>
    <r>
      <t>(二酸化炭素換算(t))</t>
    </r>
    <r>
      <rPr>
        <sz val="10"/>
        <color indexed="10"/>
        <rFont val="ＭＳ 明朝"/>
        <family val="1"/>
        <charset val="128"/>
      </rPr>
      <t>②</t>
    </r>
    <phoneticPr fontId="2"/>
  </si>
  <si>
    <t>目標年度</t>
    <rPh sb="0" eb="2">
      <t>モクヒョウ</t>
    </rPh>
    <rPh sb="2" eb="4">
      <t>ネンド</t>
    </rPh>
    <phoneticPr fontId="2"/>
  </si>
  <si>
    <t>対基準
年度比
（％）</t>
    <rPh sb="0" eb="1">
      <t>タイ</t>
    </rPh>
    <rPh sb="1" eb="3">
      <t>キジュン</t>
    </rPh>
    <rPh sb="4" eb="6">
      <t>ネンド</t>
    </rPh>
    <rPh sb="6" eb="7">
      <t>ヒ</t>
    </rPh>
    <phoneticPr fontId="2"/>
  </si>
  <si>
    <t>対基準
年度比
（％）</t>
    <phoneticPr fontId="2"/>
  </si>
  <si>
    <t>年度</t>
    <phoneticPr fontId="2"/>
  </si>
  <si>
    <t>実施年度</t>
    <rPh sb="0" eb="2">
      <t>ジッシ</t>
    </rPh>
    <rPh sb="2" eb="4">
      <t>ネンド</t>
    </rPh>
    <phoneticPr fontId="2"/>
  </si>
  <si>
    <t>地 球 温 暖 化 対 策 実 施 状 況 報 告 書</t>
    <rPh sb="0" eb="1">
      <t>チ</t>
    </rPh>
    <rPh sb="2" eb="3">
      <t>タマ</t>
    </rPh>
    <rPh sb="4" eb="5">
      <t>オン</t>
    </rPh>
    <rPh sb="6" eb="7">
      <t>ダン</t>
    </rPh>
    <rPh sb="8" eb="9">
      <t>カ</t>
    </rPh>
    <rPh sb="10" eb="11">
      <t>タイ</t>
    </rPh>
    <rPh sb="12" eb="13">
      <t>サク</t>
    </rPh>
    <rPh sb="14" eb="15">
      <t>ジツ</t>
    </rPh>
    <rPh sb="16" eb="17">
      <t>セ</t>
    </rPh>
    <rPh sb="18" eb="19">
      <t>ジョウ</t>
    </rPh>
    <rPh sb="20" eb="21">
      <t>キョウ</t>
    </rPh>
    <rPh sb="22" eb="23">
      <t>ホウ</t>
    </rPh>
    <rPh sb="24" eb="25">
      <t>コク</t>
    </rPh>
    <rPh sb="26" eb="27">
      <t>ショ</t>
    </rPh>
    <phoneticPr fontId="2"/>
  </si>
  <si>
    <t>地球温暖化対策計画に記載した事項の実施状況</t>
    <phoneticPr fontId="2"/>
  </si>
  <si>
    <t>様式２のとおり</t>
    <rPh sb="0" eb="2">
      <t>ヨウシキ</t>
    </rPh>
    <phoneticPr fontId="2"/>
  </si>
  <si>
    <t>実施状況の公表予定年月日</t>
    <phoneticPr fontId="2"/>
  </si>
  <si>
    <t>実施状況の公表の方法</t>
    <phoneticPr fontId="2"/>
  </si>
  <si>
    <t>温室効果ガスの排出の抑制等のために実施した措置の内容</t>
    <rPh sb="12" eb="13">
      <t>トウ</t>
    </rPh>
    <rPh sb="17" eb="19">
      <t>ジッシ</t>
    </rPh>
    <rPh sb="21" eb="23">
      <t>ソチ</t>
    </rPh>
    <rPh sb="24" eb="26">
      <t>ナイヨウ</t>
    </rPh>
    <phoneticPr fontId="2"/>
  </si>
  <si>
    <t>温室効果ガスの排出の抑制の量の削減実績</t>
    <rPh sb="13" eb="14">
      <t>リョウ</t>
    </rPh>
    <rPh sb="15" eb="17">
      <t>サクゲン</t>
    </rPh>
    <rPh sb="17" eb="19">
      <t>ジッセキ</t>
    </rPh>
    <phoneticPr fontId="2"/>
  </si>
  <si>
    <t>作成する報告書</t>
    <rPh sb="0" eb="2">
      <t>サクセイ</t>
    </rPh>
    <rPh sb="4" eb="7">
      <t>ホウコクショ</t>
    </rPh>
    <phoneticPr fontId="2"/>
  </si>
  <si>
    <t>の地球温暖化対策実施状況報告書</t>
    <rPh sb="1" eb="3">
      <t>チキュウ</t>
    </rPh>
    <rPh sb="3" eb="6">
      <t>オンダンカ</t>
    </rPh>
    <rPh sb="6" eb="8">
      <t>タイサク</t>
    </rPh>
    <rPh sb="8" eb="10">
      <t>ジッシ</t>
    </rPh>
    <rPh sb="10" eb="12">
      <t>ジョウキョウ</t>
    </rPh>
    <rPh sb="12" eb="15">
      <t>ホウコクショ</t>
    </rPh>
    <phoneticPr fontId="2"/>
  </si>
  <si>
    <t>（＝実施年度）</t>
    <rPh sb="2" eb="4">
      <t>ジッシ</t>
    </rPh>
    <rPh sb="4" eb="6">
      <t>ネンド</t>
    </rPh>
    <phoneticPr fontId="2"/>
  </si>
  <si>
    <t>報告者</t>
    <rPh sb="0" eb="3">
      <t>ホウコクシャ</t>
    </rPh>
    <phoneticPr fontId="2"/>
  </si>
  <si>
    <t>年度の電力排出係数）</t>
    <rPh sb="0" eb="2">
      <t>ネンド</t>
    </rPh>
    <rPh sb="3" eb="5">
      <t>デンリョク</t>
    </rPh>
    <rPh sb="5" eb="7">
      <t>ハイシュツ</t>
    </rPh>
    <rPh sb="7" eb="9">
      <t>ケイスウ</t>
    </rPh>
    <phoneticPr fontId="2"/>
  </si>
  <si>
    <t>この係数は毎年度変更となります。</t>
    <rPh sb="2" eb="4">
      <t>ケイスウ</t>
    </rPh>
    <rPh sb="5" eb="7">
      <t>マイネン</t>
    </rPh>
    <rPh sb="7" eb="8">
      <t>ド</t>
    </rPh>
    <rPh sb="8" eb="10">
      <t>ヘンコウ</t>
    </rPh>
    <phoneticPr fontId="2"/>
  </si>
  <si>
    <t>【①基本情報】（このシート）に必要事項を入力する。</t>
    <rPh sb="2" eb="4">
      <t>キホン</t>
    </rPh>
    <rPh sb="4" eb="6">
      <t>ジョウホウ</t>
    </rPh>
    <rPh sb="15" eb="17">
      <t>ヒツヨウ</t>
    </rPh>
    <rPh sb="17" eb="19">
      <t>ジコウ</t>
    </rPh>
    <rPh sb="20" eb="22">
      <t>ニュウリョク</t>
    </rPh>
    <phoneticPr fontId="2"/>
  </si>
  <si>
    <t>【②報告書表紙】に必要事項を入力する。</t>
    <rPh sb="2" eb="5">
      <t>ホウコクショ</t>
    </rPh>
    <rPh sb="9" eb="11">
      <t>ヒツヨウ</t>
    </rPh>
    <rPh sb="11" eb="13">
      <t>ジコウ</t>
    </rPh>
    <rPh sb="14" eb="16">
      <t>ニュウリョク</t>
    </rPh>
    <phoneticPr fontId="2"/>
  </si>
  <si>
    <t>【⑥様式２】に必要事項を入力する。</t>
    <rPh sb="2" eb="4">
      <t>ヨウシキ</t>
    </rPh>
    <rPh sb="7" eb="9">
      <t>ヒツヨウ</t>
    </rPh>
    <rPh sb="9" eb="11">
      <t>ジコウ</t>
    </rPh>
    <rPh sb="12" eb="14">
      <t>ニュウリョク</t>
    </rPh>
    <phoneticPr fontId="2"/>
  </si>
  <si>
    <t>※入力の際に不都合等がありましたら、下記までご連絡ください。</t>
    <rPh sb="1" eb="3">
      <t>ニュウリョク</t>
    </rPh>
    <rPh sb="4" eb="5">
      <t>サイ</t>
    </rPh>
    <rPh sb="6" eb="9">
      <t>フツゴウ</t>
    </rPh>
    <rPh sb="9" eb="10">
      <t>トウ</t>
    </rPh>
    <rPh sb="18" eb="20">
      <t>カキ</t>
    </rPh>
    <rPh sb="23" eb="25">
      <t>レンラク</t>
    </rPh>
    <phoneticPr fontId="2"/>
  </si>
  <si>
    <t>①　省エネ法の第一種エネルギー指定管理工場等又は第二種</t>
    <rPh sb="15" eb="17">
      <t>シテイ</t>
    </rPh>
    <rPh sb="17" eb="19">
      <t>カンリ</t>
    </rPh>
    <rPh sb="19" eb="21">
      <t>コウジョウ</t>
    </rPh>
    <rPh sb="21" eb="22">
      <t>トウ</t>
    </rPh>
    <phoneticPr fontId="2"/>
  </si>
  <si>
    <t>　 エネルギー管理指定工場等に該当する香川県内の事業所の</t>
    <phoneticPr fontId="2"/>
  </si>
  <si>
    <t>　 名称及び所在地を入力してください。</t>
    <phoneticPr fontId="2"/>
  </si>
  <si>
    <t>　 ※上記に該当しない場合でも、年間原油換算エネルギー使用量が</t>
    <phoneticPr fontId="2"/>
  </si>
  <si>
    <t>　 ※鉄道事業者は①の名称の欄に「鉄道事業用車両」と記載して</t>
    <rPh sb="3" eb="5">
      <t>テツドウ</t>
    </rPh>
    <rPh sb="5" eb="7">
      <t>ジギョウ</t>
    </rPh>
    <rPh sb="7" eb="8">
      <t>シャ</t>
    </rPh>
    <rPh sb="11" eb="13">
      <t>メイショウ</t>
    </rPh>
    <rPh sb="14" eb="15">
      <t>ラン</t>
    </rPh>
    <rPh sb="17" eb="19">
      <t>テツドウ</t>
    </rPh>
    <rPh sb="19" eb="22">
      <t>ジギョウヨウ</t>
    </rPh>
    <rPh sb="22" eb="24">
      <t>シャリョウ</t>
    </rPh>
    <rPh sb="26" eb="28">
      <t>キサイ</t>
    </rPh>
    <phoneticPr fontId="2"/>
  </si>
  <si>
    <t>　　　ください。（所在地は記入しないでください）</t>
    <rPh sb="9" eb="12">
      <t>ショザイチ</t>
    </rPh>
    <rPh sb="13" eb="15">
      <t>キニュウ</t>
    </rPh>
    <phoneticPr fontId="2"/>
  </si>
  <si>
    <t>②　①以外の香川県内の事業所の名称及び所在地を</t>
    <rPh sb="3" eb="5">
      <t>イガイ</t>
    </rPh>
    <phoneticPr fontId="2"/>
  </si>
  <si>
    <t>　 入力してください。</t>
    <phoneticPr fontId="2"/>
  </si>
  <si>
    <t xml:space="preserve"> 香川県生活環境の保全に関する条例第94条第５項の規定により、地球温暖化対策計画に記載した事項の実施状況について、次のとおり報告します。</t>
    <phoneticPr fontId="2"/>
  </si>
  <si>
    <t>第28号様式（第65条関係）</t>
    <phoneticPr fontId="2"/>
  </si>
  <si>
    <t>香川県生活環境の保全に関する条例施行規則第64条第１号に該当する事業者</t>
    <phoneticPr fontId="2"/>
  </si>
  <si>
    <t>香川県生活環境の保全に関する条例施行規則第64条第２号に該当する事業者</t>
    <phoneticPr fontId="2"/>
  </si>
  <si>
    <t>①　第一種エネルギー管理指定工場等及び第二種エネルギー管理指定工場等</t>
    <rPh sb="2" eb="5">
      <t>ダイイッシュ</t>
    </rPh>
    <rPh sb="10" eb="12">
      <t>カンリ</t>
    </rPh>
    <rPh sb="12" eb="14">
      <t>シテイ</t>
    </rPh>
    <rPh sb="14" eb="16">
      <t>コウジョウ</t>
    </rPh>
    <rPh sb="16" eb="17">
      <t>トウ</t>
    </rPh>
    <rPh sb="17" eb="18">
      <t>オヨ</t>
    </rPh>
    <rPh sb="19" eb="20">
      <t>ダイ</t>
    </rPh>
    <rPh sb="20" eb="21">
      <t>ニ</t>
    </rPh>
    <rPh sb="21" eb="22">
      <t>シュ</t>
    </rPh>
    <rPh sb="27" eb="29">
      <t>カンリ</t>
    </rPh>
    <rPh sb="29" eb="31">
      <t>シテイ</t>
    </rPh>
    <rPh sb="31" eb="33">
      <t>コウジョウ</t>
    </rPh>
    <rPh sb="33" eb="34">
      <t>トウ</t>
    </rPh>
    <phoneticPr fontId="2"/>
  </si>
  <si>
    <t>②　その他の事業所</t>
  </si>
  <si>
    <t xml:space="preserve">
</t>
    <phoneticPr fontId="2"/>
  </si>
  <si>
    <t>計画書の計画期間</t>
    <rPh sb="0" eb="3">
      <t>ケイカクショ</t>
    </rPh>
    <rPh sb="4" eb="6">
      <t>ケイカク</t>
    </rPh>
    <rPh sb="6" eb="8">
      <t>キカン</t>
    </rPh>
    <phoneticPr fontId="2"/>
  </si>
  <si>
    <t>　　(基準年度＝</t>
    <rPh sb="3" eb="5">
      <t>キジュン</t>
    </rPh>
    <rPh sb="5" eb="7">
      <t>ネンド</t>
    </rPh>
    <phoneticPr fontId="2"/>
  </si>
  <si>
    <t>←小数点以下切り捨て</t>
    <rPh sb="1" eb="4">
      <t>ショウスウテン</t>
    </rPh>
    <rPh sb="4" eb="6">
      <t>イカ</t>
    </rPh>
    <rPh sb="6" eb="7">
      <t>キ</t>
    </rPh>
    <rPh sb="8" eb="9">
      <t>ス</t>
    </rPh>
    <phoneticPr fontId="2"/>
  </si>
  <si>
    <t>　***</t>
  </si>
  <si>
    <t>　***</t>
    <phoneticPr fontId="2"/>
  </si>
  <si>
    <t>←県内で創出されたものに限ります。</t>
    <rPh sb="1" eb="3">
      <t>ケンナイ</t>
    </rPh>
    <rPh sb="4" eb="6">
      <t>ソウシュツ</t>
    </rPh>
    <rPh sb="12" eb="13">
      <t>カギ</t>
    </rPh>
    <phoneticPr fontId="2"/>
  </si>
  <si>
    <t>(二酸化炭素換算(t))</t>
    <phoneticPr fontId="2"/>
  </si>
  <si>
    <t>※森林の整備等や経済的手法の活用を実施した場合は、</t>
    <rPh sb="1" eb="3">
      <t>シンリン</t>
    </rPh>
    <rPh sb="4" eb="6">
      <t>セイビ</t>
    </rPh>
    <rPh sb="6" eb="7">
      <t>トウ</t>
    </rPh>
    <rPh sb="8" eb="11">
      <t>ケイザイテキ</t>
    </rPh>
    <rPh sb="11" eb="13">
      <t>シュホウ</t>
    </rPh>
    <rPh sb="14" eb="16">
      <t>カツヨウ</t>
    </rPh>
    <rPh sb="17" eb="19">
      <t>ジッシ</t>
    </rPh>
    <rPh sb="21" eb="23">
      <t>バアイ</t>
    </rPh>
    <phoneticPr fontId="2"/>
  </si>
  <si>
    <t>　 実施の確認ができる証書の写しを添付してください。</t>
    <rPh sb="2" eb="4">
      <t>ジッシ</t>
    </rPh>
    <rPh sb="5" eb="7">
      <t>カクニン</t>
    </rPh>
    <rPh sb="11" eb="13">
      <t>ショウショ</t>
    </rPh>
    <rPh sb="14" eb="15">
      <t>ウツ</t>
    </rPh>
    <rPh sb="17" eb="19">
      <t>テンプ</t>
    </rPh>
    <phoneticPr fontId="2"/>
  </si>
  <si>
    <r>
      <t>GJ/千m</t>
    </r>
    <r>
      <rPr>
        <vertAlign val="superscript"/>
        <sz val="12"/>
        <rFont val="ＭＳ 明朝"/>
        <family val="1"/>
        <charset val="128"/>
      </rPr>
      <t>3</t>
    </r>
    <phoneticPr fontId="2"/>
  </si>
  <si>
    <r>
      <t>千m</t>
    </r>
    <r>
      <rPr>
        <vertAlign val="superscript"/>
        <sz val="12"/>
        <rFont val="ＭＳ 明朝"/>
        <family val="1"/>
        <charset val="128"/>
      </rPr>
      <t>3</t>
    </r>
    <phoneticPr fontId="2"/>
  </si>
  <si>
    <t>自動車合計（軽自動車除く）</t>
    <rPh sb="0" eb="3">
      <t>ジドウシャ</t>
    </rPh>
    <rPh sb="3" eb="5">
      <t>ゴウケイ</t>
    </rPh>
    <rPh sb="6" eb="10">
      <t>ケイジドウシャ</t>
    </rPh>
    <rPh sb="10" eb="11">
      <t>ノゾ</t>
    </rPh>
    <phoneticPr fontId="2"/>
  </si>
  <si>
    <t>↑</t>
    <phoneticPr fontId="2"/>
  </si>
  <si>
    <t>台</t>
    <rPh sb="0" eb="1">
      <t>ダイ</t>
    </rPh>
    <phoneticPr fontId="2"/>
  </si>
  <si>
    <t>★エネルギー起源二酸化炭素以外の温室効果ガスの排出量の算定は、</t>
    <rPh sb="6" eb="8">
      <t>キゲン</t>
    </rPh>
    <rPh sb="8" eb="11">
      <t>ニサンカ</t>
    </rPh>
    <rPh sb="11" eb="13">
      <t>タンソ</t>
    </rPh>
    <rPh sb="13" eb="15">
      <t>イガイ</t>
    </rPh>
    <rPh sb="16" eb="18">
      <t>オンシツ</t>
    </rPh>
    <rPh sb="18" eb="20">
      <t>コウカ</t>
    </rPh>
    <rPh sb="23" eb="25">
      <t>ハイシュツ</t>
    </rPh>
    <rPh sb="25" eb="26">
      <t>リョウ</t>
    </rPh>
    <rPh sb="27" eb="29">
      <t>サンテイ</t>
    </rPh>
    <phoneticPr fontId="2"/>
  </si>
  <si>
    <t>　 温対法に基づく温室効果ガス排出量算定・報告・公表制度のホームページに</t>
    <phoneticPr fontId="2"/>
  </si>
  <si>
    <t xml:space="preserve"> 　掲載されている「温室効果ガス排出量算定・報告マニュアル」を参考にしてください。</t>
    <phoneticPr fontId="2"/>
  </si>
  <si>
    <t>◎合計50台以上の自動車（軽自動車等を除く。）を使用している事業者は、</t>
    <phoneticPr fontId="2"/>
  </si>
  <si>
    <t>　 条例第106条の規定により、自動車排出ガスの抑制方針や低公害車の導入予定など、</t>
    <rPh sb="10" eb="12">
      <t>キテイ</t>
    </rPh>
    <phoneticPr fontId="2"/>
  </si>
  <si>
    <t xml:space="preserve"> 　事業者の自主的な取り組みについて定める「自動車排出ガス対策計画」の作成等</t>
    <phoneticPr fontId="2"/>
  </si>
  <si>
    <t>　 が義務付けられています。詳しくは香川の環境ホームページを参考にしてください。</t>
    <phoneticPr fontId="2"/>
  </si>
  <si>
    <t>別紙１のとおり</t>
    <rPh sb="0" eb="2">
      <t>ベッシ</t>
    </rPh>
    <phoneticPr fontId="2"/>
  </si>
  <si>
    <t>実施年度の温室効果ガス排出量の算定で用いる電気事業者の排出係数</t>
    <rPh sb="0" eb="2">
      <t>ジッシ</t>
    </rPh>
    <rPh sb="2" eb="4">
      <t>ネンド</t>
    </rPh>
    <rPh sb="5" eb="7">
      <t>オンシツ</t>
    </rPh>
    <rPh sb="7" eb="9">
      <t>コウカ</t>
    </rPh>
    <rPh sb="11" eb="13">
      <t>ハイシュツ</t>
    </rPh>
    <rPh sb="13" eb="14">
      <t>リョウ</t>
    </rPh>
    <rPh sb="15" eb="17">
      <t>サンテイ</t>
    </rPh>
    <rPh sb="18" eb="19">
      <t>モチ</t>
    </rPh>
    <phoneticPr fontId="2"/>
  </si>
  <si>
    <t>公表場所：</t>
    <rPh sb="0" eb="2">
      <t>コウヒョウ</t>
    </rPh>
    <rPh sb="2" eb="4">
      <t>バショ</t>
    </rPh>
    <phoneticPr fontId="2"/>
  </si>
  <si>
    <t>（別紙１）</t>
    <rPh sb="1" eb="3">
      <t>ベッシ</t>
    </rPh>
    <phoneticPr fontId="2"/>
  </si>
  <si>
    <t>一般送配電事業者が維持し、及び運用する電線路を介して供給された電気</t>
    <rPh sb="0" eb="2">
      <t>イッパン</t>
    </rPh>
    <rPh sb="2" eb="3">
      <t>ソウ</t>
    </rPh>
    <rPh sb="3" eb="5">
      <t>ハイデン</t>
    </rPh>
    <rPh sb="5" eb="8">
      <t>ジギョウシャ</t>
    </rPh>
    <rPh sb="9" eb="11">
      <t>イジ</t>
    </rPh>
    <rPh sb="13" eb="14">
      <t>オヨ</t>
    </rPh>
    <rPh sb="15" eb="17">
      <t>ウンヨウ</t>
    </rPh>
    <rPh sb="19" eb="21">
      <t>デンセン</t>
    </rPh>
    <rPh sb="21" eb="22">
      <t>ロ</t>
    </rPh>
    <rPh sb="23" eb="24">
      <t>カイ</t>
    </rPh>
    <rPh sb="26" eb="28">
      <t>キョウキュウ</t>
    </rPh>
    <rPh sb="31" eb="33">
      <t>デンキ</t>
    </rPh>
    <phoneticPr fontId="2"/>
  </si>
  <si>
    <t>電気事業者名</t>
    <rPh sb="0" eb="2">
      <t>デンキ</t>
    </rPh>
    <rPh sb="2" eb="5">
      <t>ジギョウシャ</t>
    </rPh>
    <rPh sb="5" eb="6">
      <t>メイ</t>
    </rPh>
    <phoneticPr fontId="2"/>
  </si>
  <si>
    <t>実数値（千kWh）</t>
    <rPh sb="0" eb="2">
      <t>ジッスウ</t>
    </rPh>
    <rPh sb="2" eb="3">
      <t>チ</t>
    </rPh>
    <rPh sb="4" eb="5">
      <t>セン</t>
    </rPh>
    <phoneticPr fontId="2"/>
  </si>
  <si>
    <t>排出係数</t>
    <rPh sb="0" eb="2">
      <t>ハイシュツ</t>
    </rPh>
    <rPh sb="2" eb="4">
      <t>ケイスウ</t>
    </rPh>
    <phoneticPr fontId="2"/>
  </si>
  <si>
    <t>No.</t>
    <phoneticPr fontId="2"/>
  </si>
  <si>
    <t>昼間買電</t>
    <rPh sb="0" eb="2">
      <t>ヒルマ</t>
    </rPh>
    <rPh sb="2" eb="4">
      <t>バイデン</t>
    </rPh>
    <phoneticPr fontId="2"/>
  </si>
  <si>
    <t>夜間買電</t>
    <rPh sb="0" eb="2">
      <t>ヤカン</t>
    </rPh>
    <rPh sb="2" eb="4">
      <t>バイデン</t>
    </rPh>
    <phoneticPr fontId="2"/>
  </si>
  <si>
    <t>合計</t>
    <rPh sb="0" eb="2">
      <t>ゴウケイ</t>
    </rPh>
    <phoneticPr fontId="2"/>
  </si>
  <si>
    <r>
      <t>電気事業者・排出係数(t-CO</t>
    </r>
    <r>
      <rPr>
        <vertAlign val="subscript"/>
        <sz val="10.5"/>
        <rFont val="ＭＳ 明朝"/>
        <family val="1"/>
        <charset val="128"/>
      </rPr>
      <t>2</t>
    </r>
    <r>
      <rPr>
        <sz val="10.5"/>
        <rFont val="ＭＳ 明朝"/>
        <family val="1"/>
        <charset val="128"/>
      </rPr>
      <t>/kWh)：</t>
    </r>
    <rPh sb="0" eb="2">
      <t>デンキ</t>
    </rPh>
    <rPh sb="2" eb="5">
      <t>ジギョウシャ</t>
    </rPh>
    <rPh sb="6" eb="8">
      <t>ハイシュツ</t>
    </rPh>
    <rPh sb="8" eb="10">
      <t>ケイスウ</t>
    </rPh>
    <phoneticPr fontId="2"/>
  </si>
  <si>
    <t>一般送配電事業者が維持し、及び運用する電線路を介して供給された電気</t>
    <phoneticPr fontId="2"/>
  </si>
  <si>
    <t>一般送配電事業者が維持し、及び運用する電線路を介して供給された電気</t>
    <phoneticPr fontId="2"/>
  </si>
  <si>
    <t>年提出用」のPDFファイルのうち、</t>
    <rPh sb="0" eb="1">
      <t>ネン</t>
    </rPh>
    <rPh sb="1" eb="3">
      <t>テイシュツ</t>
    </rPh>
    <rPh sb="3" eb="4">
      <t>ヨウ</t>
    </rPh>
    <phoneticPr fontId="2"/>
  </si>
  <si>
    <r>
      <t>(千m</t>
    </r>
    <r>
      <rPr>
        <vertAlign val="superscript"/>
        <sz val="10.5"/>
        <color indexed="8"/>
        <rFont val="ＭＳ 明朝"/>
        <family val="1"/>
        <charset val="128"/>
      </rPr>
      <t>3</t>
    </r>
    <r>
      <rPr>
        <sz val="10.5"/>
        <color indexed="8"/>
        <rFont val="ＭＳ 明朝"/>
        <family val="1"/>
        <charset val="128"/>
      </rPr>
      <t>)</t>
    </r>
    <phoneticPr fontId="2"/>
  </si>
  <si>
    <t>その他</t>
    <rPh sb="2" eb="3">
      <t>タ</t>
    </rPh>
    <phoneticPr fontId="2"/>
  </si>
  <si>
    <r>
      <t>二酸化炭素排出量
(t-CO</t>
    </r>
    <r>
      <rPr>
        <vertAlign val="subscript"/>
        <sz val="10.5"/>
        <rFont val="ＭＳ 明朝"/>
        <family val="1"/>
        <charset val="128"/>
      </rPr>
      <t>2</t>
    </r>
    <r>
      <rPr>
        <sz val="10.5"/>
        <rFont val="ＭＳ 明朝"/>
        <family val="1"/>
        <charset val="128"/>
      </rPr>
      <t>)</t>
    </r>
    <phoneticPr fontId="2"/>
  </si>
  <si>
    <t>可燃性
天然ガス</t>
    <phoneticPr fontId="2"/>
  </si>
  <si>
    <t>可燃性
天然ガス</t>
    <phoneticPr fontId="2"/>
  </si>
  <si>
    <t>可燃性
天然ガス</t>
    <phoneticPr fontId="2"/>
  </si>
  <si>
    <t>その他の
燃料</t>
    <rPh sb="2" eb="3">
      <t>タ</t>
    </rPh>
    <rPh sb="5" eb="7">
      <t>ネンリョウ</t>
    </rPh>
    <phoneticPr fontId="2"/>
  </si>
  <si>
    <t>←色付きセルのみ入力してください。</t>
    <rPh sb="1" eb="3">
      <t>イロツ</t>
    </rPh>
    <rPh sb="8" eb="10">
      <t>ニュウリョク</t>
    </rPh>
    <phoneticPr fontId="2"/>
  </si>
  <si>
    <t>特記事項</t>
    <rPh sb="0" eb="2">
      <t>トッキ</t>
    </rPh>
    <rPh sb="2" eb="4">
      <t>ジコウ</t>
    </rPh>
    <phoneticPr fontId="2"/>
  </si>
  <si>
    <t>https://ghg-santeikohyo.env.go.jp/calc</t>
    <phoneticPr fontId="2"/>
  </si>
  <si>
    <t>排出量等の増減理由</t>
    <rPh sb="0" eb="2">
      <t>ハイシュツ</t>
    </rPh>
    <rPh sb="2" eb="3">
      <t>リョウ</t>
    </rPh>
    <rPh sb="3" eb="4">
      <t>トウ</t>
    </rPh>
    <rPh sb="5" eb="7">
      <t>ゾウゲン</t>
    </rPh>
    <rPh sb="7" eb="9">
      <t>リユウ</t>
    </rPh>
    <phoneticPr fontId="2"/>
  </si>
  <si>
    <t>令和</t>
    <rPh sb="0" eb="2">
      <t>レイワ</t>
    </rPh>
    <phoneticPr fontId="2"/>
  </si>
  <si>
    <t>令和</t>
    <rPh sb="0" eb="2">
      <t>レイワ</t>
    </rPh>
    <phoneticPr fontId="2"/>
  </si>
  <si>
    <t>(当該サイトの「令和</t>
    <rPh sb="1" eb="3">
      <t>トウガイ</t>
    </rPh>
    <rPh sb="8" eb="10">
      <t>レイワ</t>
    </rPh>
    <phoneticPr fontId="2"/>
  </si>
  <si>
    <t>実施年度（令和</t>
    <rPh sb="0" eb="2">
      <t>ジッシ</t>
    </rPh>
    <rPh sb="5" eb="7">
      <t>レイワ</t>
    </rPh>
    <phoneticPr fontId="2"/>
  </si>
  <si>
    <t>（令和</t>
    <rPh sb="1" eb="3">
      <t>レイワ</t>
    </rPh>
    <phoneticPr fontId="2"/>
  </si>
  <si>
    <t>(</t>
    <phoneticPr fontId="2"/>
  </si>
  <si>
    <t>ふりがな</t>
    <phoneticPr fontId="2"/>
  </si>
  <si>
    <t>区分</t>
    <rPh sb="0" eb="2">
      <t>クブン</t>
    </rPh>
    <phoneticPr fontId="36"/>
  </si>
  <si>
    <t>　※県記入欄</t>
    <phoneticPr fontId="36"/>
  </si>
  <si>
    <r>
      <t>※全シート共通：</t>
    </r>
    <r>
      <rPr>
        <b/>
        <u/>
        <sz val="12"/>
        <rFont val="メイリオ"/>
        <family val="3"/>
        <charset val="128"/>
      </rPr>
      <t>色付きセルのみ入力してください</t>
    </r>
    <rPh sb="1" eb="2">
      <t>ゼン</t>
    </rPh>
    <rPh sb="5" eb="7">
      <t>キョウツウ</t>
    </rPh>
    <rPh sb="8" eb="10">
      <t>イロツ</t>
    </rPh>
    <rPh sb="15" eb="17">
      <t>ニュウリョク</t>
    </rPh>
    <phoneticPr fontId="2"/>
  </si>
  <si>
    <t>↑</t>
    <phoneticPr fontId="2"/>
  </si>
  <si>
    <t>下記サイトで確認し、④別表２に入力した上で、報告書を作成してください。</t>
    <rPh sb="0" eb="2">
      <t>カキ</t>
    </rPh>
    <rPh sb="6" eb="8">
      <t>カクニン</t>
    </rPh>
    <rPh sb="11" eb="13">
      <t>ベッピョウ</t>
    </rPh>
    <rPh sb="15" eb="17">
      <t>ニュウリョク</t>
    </rPh>
    <rPh sb="19" eb="20">
      <t>ウエ</t>
    </rPh>
    <rPh sb="22" eb="25">
      <t>ホウコクショ</t>
    </rPh>
    <rPh sb="26" eb="28">
      <t>サクセイ</t>
    </rPh>
    <phoneticPr fontId="2"/>
  </si>
  <si>
    <t>県条例に基づく地球温暖化対策推進計画 ・ 実施状況報告　の電子化について</t>
    <rPh sb="0" eb="1">
      <t>ケン</t>
    </rPh>
    <rPh sb="1" eb="3">
      <t>ジョウレイ</t>
    </rPh>
    <rPh sb="4" eb="5">
      <t>モト</t>
    </rPh>
    <rPh sb="7" eb="9">
      <t>チキュウ</t>
    </rPh>
    <rPh sb="9" eb="12">
      <t>オンダンカ</t>
    </rPh>
    <rPh sb="12" eb="14">
      <t>タイサク</t>
    </rPh>
    <rPh sb="14" eb="16">
      <t>スイシン</t>
    </rPh>
    <rPh sb="16" eb="18">
      <t>ケイカク</t>
    </rPh>
    <rPh sb="21" eb="23">
      <t>ジッシ</t>
    </rPh>
    <rPh sb="23" eb="25">
      <t>ジョウキョウ</t>
    </rPh>
    <rPh sb="25" eb="27">
      <t>ホウコク</t>
    </rPh>
    <rPh sb="29" eb="32">
      <t>デンシカ</t>
    </rPh>
    <phoneticPr fontId="2"/>
  </si>
  <si>
    <t>令和３年度から、</t>
    <rPh sb="0" eb="2">
      <t>レイワ</t>
    </rPh>
    <rPh sb="3" eb="5">
      <t>ネンド</t>
    </rPh>
    <phoneticPr fontId="2"/>
  </si>
  <si>
    <t>香川県生活環境の保全に関する条例に基づく地球温暖化対策推進計画・実施状況報告　の提出は、</t>
    <rPh sb="0" eb="3">
      <t>カガワケン</t>
    </rPh>
    <rPh sb="3" eb="5">
      <t>セイカツ</t>
    </rPh>
    <rPh sb="5" eb="7">
      <t>カンキョウ</t>
    </rPh>
    <rPh sb="8" eb="10">
      <t>ホゼン</t>
    </rPh>
    <rPh sb="11" eb="12">
      <t>カン</t>
    </rPh>
    <rPh sb="14" eb="16">
      <t>ジョウレイ</t>
    </rPh>
    <rPh sb="17" eb="18">
      <t>モト</t>
    </rPh>
    <rPh sb="20" eb="22">
      <t>チキュウ</t>
    </rPh>
    <rPh sb="22" eb="25">
      <t>オンダンカ</t>
    </rPh>
    <rPh sb="25" eb="27">
      <t>タイサク</t>
    </rPh>
    <rPh sb="27" eb="29">
      <t>スイシン</t>
    </rPh>
    <rPh sb="29" eb="31">
      <t>ケイカク</t>
    </rPh>
    <rPh sb="32" eb="34">
      <t>ジッシ</t>
    </rPh>
    <rPh sb="34" eb="36">
      <t>ジョウキョウ</t>
    </rPh>
    <rPh sb="36" eb="38">
      <t>ホウコク</t>
    </rPh>
    <rPh sb="40" eb="42">
      <t>テイシュツ</t>
    </rPh>
    <phoneticPr fontId="2"/>
  </si>
  <si>
    <t>URL：</t>
    <phoneticPr fontId="2"/>
  </si>
  <si>
    <t>https://s-kantan.jp/pref-kagawa-u/offer/offerList_initDisplay.action</t>
    <phoneticPr fontId="2"/>
  </si>
  <si>
    <t>↓</t>
    <phoneticPr fontId="2"/>
  </si>
  <si>
    <r>
      <rPr>
        <b/>
        <sz val="14"/>
        <rFont val="メイリオ"/>
        <family val="3"/>
        <charset val="128"/>
      </rPr>
      <t>原則として</t>
    </r>
    <r>
      <rPr>
        <b/>
        <sz val="12"/>
        <rFont val="メイリオ"/>
        <family val="3"/>
        <charset val="128"/>
      </rPr>
      <t>、</t>
    </r>
    <r>
      <rPr>
        <b/>
        <u/>
        <sz val="14"/>
        <rFont val="メイリオ"/>
        <family val="3"/>
        <charset val="128"/>
      </rPr>
      <t/>
    </r>
    <rPh sb="0" eb="2">
      <t>ゲンソク</t>
    </rPh>
    <phoneticPr fontId="2"/>
  </si>
  <si>
    <t>　で行ってください。</t>
    <rPh sb="2" eb="3">
      <t>オコナ</t>
    </rPh>
    <phoneticPr fontId="2"/>
  </si>
  <si>
    <t>　電子メールでの提出はできません。電子メールに添付して送付された計画書・報告書は受理できません。</t>
    <rPh sb="1" eb="3">
      <t>デンシ</t>
    </rPh>
    <rPh sb="8" eb="10">
      <t>テイシュツ</t>
    </rPh>
    <rPh sb="17" eb="19">
      <t>デンシ</t>
    </rPh>
    <rPh sb="23" eb="25">
      <t>テンプ</t>
    </rPh>
    <rPh sb="27" eb="29">
      <t>ソウフ</t>
    </rPh>
    <rPh sb="32" eb="35">
      <t>ケイカクショ</t>
    </rPh>
    <rPh sb="36" eb="39">
      <t>ホウコクショ</t>
    </rPh>
    <rPh sb="40" eb="42">
      <t>ジュリ</t>
    </rPh>
    <phoneticPr fontId="2"/>
  </si>
  <si>
    <t>　必ず、香川県電子届出システムを使用して提出してください。</t>
    <rPh sb="1" eb="2">
      <t>カナラ</t>
    </rPh>
    <rPh sb="4" eb="7">
      <t>カガワケン</t>
    </rPh>
    <rPh sb="7" eb="9">
      <t>デンシ</t>
    </rPh>
    <rPh sb="9" eb="11">
      <t>トドケデ</t>
    </rPh>
    <rPh sb="16" eb="18">
      <t>シヨウ</t>
    </rPh>
    <rPh sb="20" eb="22">
      <t>テイシュツ</t>
    </rPh>
    <phoneticPr fontId="2"/>
  </si>
  <si>
    <t>　提出された計画書・報告書の修正等についても、香川県電子届出システム上で行います。</t>
    <rPh sb="1" eb="3">
      <t>テイシュツ</t>
    </rPh>
    <rPh sb="6" eb="9">
      <t>ケイカクショ</t>
    </rPh>
    <rPh sb="10" eb="13">
      <t>ホウコクショ</t>
    </rPh>
    <rPh sb="14" eb="16">
      <t>シュウセイ</t>
    </rPh>
    <rPh sb="16" eb="17">
      <t>トウ</t>
    </rPh>
    <rPh sb="23" eb="26">
      <t>カガワケン</t>
    </rPh>
    <rPh sb="26" eb="28">
      <t>デンシ</t>
    </rPh>
    <rPh sb="28" eb="30">
      <t>トドケデ</t>
    </rPh>
    <rPh sb="34" eb="35">
      <t>ジョウ</t>
    </rPh>
    <rPh sb="36" eb="37">
      <t>オコナ</t>
    </rPh>
    <phoneticPr fontId="2"/>
  </si>
  <si>
    <t>◆◇◆  ご注意ください  ◆◇◆</t>
    <rPh sb="6" eb="8">
      <t>チュウイ</t>
    </rPh>
    <phoneticPr fontId="2"/>
  </si>
  <si>
    <r>
      <t>手続き説明ページ　で　</t>
    </r>
    <r>
      <rPr>
        <b/>
        <sz val="12"/>
        <rFont val="メイリオ"/>
        <family val="3"/>
        <charset val="128"/>
      </rPr>
      <t>報告書作成ツールをダウンロード</t>
    </r>
    <r>
      <rPr>
        <sz val="11"/>
        <rFont val="メイリオ"/>
        <family val="3"/>
        <charset val="128"/>
      </rPr>
      <t>して入手する</t>
    </r>
    <rPh sb="0" eb="2">
      <t>テツヅキ</t>
    </rPh>
    <rPh sb="3" eb="5">
      <t>セツメイ</t>
    </rPh>
    <rPh sb="11" eb="14">
      <t>ホウコクショ</t>
    </rPh>
    <rPh sb="14" eb="16">
      <t>サクセイ</t>
    </rPh>
    <rPh sb="28" eb="30">
      <t>ニュウシュ</t>
    </rPh>
    <phoneticPr fontId="2"/>
  </si>
  <si>
    <r>
      <t>↓　</t>
    </r>
    <r>
      <rPr>
        <sz val="11"/>
        <rFont val="メイリオ"/>
        <family val="3"/>
        <charset val="128"/>
      </rPr>
      <t>登録したIDとパスワードでログイン</t>
    </r>
    <rPh sb="2" eb="4">
      <t>トウロク</t>
    </rPh>
    <phoneticPr fontId="2"/>
  </si>
  <si>
    <r>
      <t>↓　</t>
    </r>
    <r>
      <rPr>
        <sz val="11"/>
        <rFont val="メイリオ"/>
        <family val="3"/>
        <charset val="128"/>
      </rPr>
      <t>利用規約を読み、「同意する」を押すと次のページへ進みます</t>
    </r>
    <rPh sb="2" eb="4">
      <t>リヨウ</t>
    </rPh>
    <rPh sb="4" eb="6">
      <t>キヤク</t>
    </rPh>
    <rPh sb="7" eb="8">
      <t>ヨ</t>
    </rPh>
    <rPh sb="11" eb="13">
      <t>ドウイ</t>
    </rPh>
    <rPh sb="17" eb="18">
      <t>オ</t>
    </rPh>
    <rPh sb="20" eb="21">
      <t>ツギ</t>
    </rPh>
    <rPh sb="26" eb="27">
      <t>スス</t>
    </rPh>
    <phoneticPr fontId="2"/>
  </si>
  <si>
    <r>
      <t>↓　</t>
    </r>
    <r>
      <rPr>
        <sz val="11"/>
        <rFont val="メイリオ"/>
        <family val="3"/>
        <charset val="128"/>
      </rPr>
      <t>「確認する」を押すと次のページへ進みます</t>
    </r>
    <rPh sb="3" eb="5">
      <t>カクニン</t>
    </rPh>
    <rPh sb="9" eb="10">
      <t>オ</t>
    </rPh>
    <rPh sb="12" eb="13">
      <t>ツギ</t>
    </rPh>
    <rPh sb="18" eb="19">
      <t>スス</t>
    </rPh>
    <phoneticPr fontId="2"/>
  </si>
  <si>
    <r>
      <t>↓　</t>
    </r>
    <r>
      <rPr>
        <sz val="11"/>
        <rFont val="メイリオ"/>
        <family val="3"/>
        <charset val="128"/>
      </rPr>
      <t>「申込む」を押す</t>
    </r>
    <rPh sb="3" eb="5">
      <t>モウシコ</t>
    </rPh>
    <rPh sb="8" eb="9">
      <t>オ</t>
    </rPh>
    <phoneticPr fontId="2"/>
  </si>
  <si>
    <t>申込完了ページ</t>
    <rPh sb="0" eb="2">
      <t>モウシコミ</t>
    </rPh>
    <rPh sb="2" eb="4">
      <t>カンリョウ</t>
    </rPh>
    <phoneticPr fontId="2"/>
  </si>
  <si>
    <t>　以上で提出完了です。登録したメールアドレスに「申込完了通知」がきます。</t>
    <rPh sb="1" eb="3">
      <t>イジョウ</t>
    </rPh>
    <rPh sb="4" eb="6">
      <t>テイシュツ</t>
    </rPh>
    <rPh sb="6" eb="8">
      <t>カンリョウ</t>
    </rPh>
    <rPh sb="11" eb="13">
      <t>トウロク</t>
    </rPh>
    <rPh sb="24" eb="26">
      <t>モウシコミ</t>
    </rPh>
    <rPh sb="26" eb="28">
      <t>カンリョウ</t>
    </rPh>
    <rPh sb="28" eb="30">
      <t>ツウチ</t>
    </rPh>
    <phoneticPr fontId="2"/>
  </si>
  <si>
    <t>◆注意◆</t>
    <rPh sb="1" eb="3">
      <t>チュウイ</t>
    </rPh>
    <phoneticPr fontId="2"/>
  </si>
  <si>
    <t>　　この時点ではまだ「受理」されていません。</t>
    <rPh sb="4" eb="6">
      <t>ジテン</t>
    </rPh>
    <rPh sb="11" eb="13">
      <t>ジュリ</t>
    </rPh>
    <phoneticPr fontId="2"/>
  </si>
  <si>
    <t>　　県担当者の確認が終了し、受理した場合は「申込内容照会」の処理状況に「受理」と表示されます。</t>
    <rPh sb="2" eb="3">
      <t>ケン</t>
    </rPh>
    <rPh sb="3" eb="6">
      <t>タントウシャ</t>
    </rPh>
    <rPh sb="7" eb="9">
      <t>カクニン</t>
    </rPh>
    <rPh sb="10" eb="12">
      <t>シュウリョウ</t>
    </rPh>
    <rPh sb="14" eb="16">
      <t>ジュリ</t>
    </rPh>
    <rPh sb="18" eb="20">
      <t>バアイ</t>
    </rPh>
    <rPh sb="22" eb="24">
      <t>モウシコミ</t>
    </rPh>
    <rPh sb="24" eb="26">
      <t>ナイヨウ</t>
    </rPh>
    <rPh sb="26" eb="28">
      <t>ショウカイ</t>
    </rPh>
    <rPh sb="30" eb="32">
      <t>ショリ</t>
    </rPh>
    <rPh sb="32" eb="34">
      <t>ジョウキョウ</t>
    </rPh>
    <rPh sb="36" eb="38">
      <t>ジュリ</t>
    </rPh>
    <rPh sb="40" eb="42">
      <t>ヒョウジ</t>
    </rPh>
    <phoneticPr fontId="2"/>
  </si>
  <si>
    <t>　　提出されたファイルに修正等が必要な場合は、登録されたメールアドレスに「お知らせ」が届きます。</t>
    <rPh sb="2" eb="4">
      <t>テイシュツ</t>
    </rPh>
    <rPh sb="12" eb="14">
      <t>シュウセイ</t>
    </rPh>
    <rPh sb="14" eb="15">
      <t>トウ</t>
    </rPh>
    <rPh sb="16" eb="18">
      <t>ヒツヨウ</t>
    </rPh>
    <rPh sb="19" eb="21">
      <t>バアイ</t>
    </rPh>
    <rPh sb="23" eb="25">
      <t>トウロク</t>
    </rPh>
    <rPh sb="38" eb="39">
      <t>シ</t>
    </rPh>
    <rPh sb="43" eb="44">
      <t>トド</t>
    </rPh>
    <phoneticPr fontId="2"/>
  </si>
  <si>
    <t>　　お知らせが届きましたら、利用者ID・パスワードでシステムにログインし、「申込内容照会」の「伝達事項」を確認してください。</t>
    <rPh sb="3" eb="4">
      <t>シ</t>
    </rPh>
    <rPh sb="7" eb="8">
      <t>トド</t>
    </rPh>
    <rPh sb="14" eb="17">
      <t>リヨウシャ</t>
    </rPh>
    <rPh sb="38" eb="40">
      <t>モウシコミ</t>
    </rPh>
    <rPh sb="40" eb="42">
      <t>ナイヨウ</t>
    </rPh>
    <rPh sb="42" eb="44">
      <t>ショウカイ</t>
    </rPh>
    <rPh sb="47" eb="49">
      <t>デンタツ</t>
    </rPh>
    <rPh sb="49" eb="51">
      <t>ジコウ</t>
    </rPh>
    <rPh sb="53" eb="55">
      <t>カクニン</t>
    </rPh>
    <phoneticPr fontId="2"/>
  </si>
  <si>
    <r>
      <rPr>
        <b/>
        <sz val="12"/>
        <rFont val="メイリオ"/>
        <family val="3"/>
        <charset val="128"/>
      </rPr>
      <t>利用者登録</t>
    </r>
    <r>
      <rPr>
        <sz val="11"/>
        <rFont val="メイリオ"/>
        <family val="3"/>
        <charset val="128"/>
      </rPr>
      <t>　をする</t>
    </r>
    <rPh sb="0" eb="3">
      <t>リヨウシャ</t>
    </rPh>
    <rPh sb="3" eb="5">
      <t>トウロク</t>
    </rPh>
    <phoneticPr fontId="2"/>
  </si>
  <si>
    <t>申込ページ　で　必要事項を記入し、提出する報告書作成ツール（Excelファイル）のアップロード</t>
    <rPh sb="0" eb="2">
      <t>モウシコミ</t>
    </rPh>
    <rPh sb="8" eb="10">
      <t>ヒツヨウ</t>
    </rPh>
    <rPh sb="10" eb="12">
      <t>ジコウ</t>
    </rPh>
    <rPh sb="13" eb="15">
      <t>キニュウ</t>
    </rPh>
    <rPh sb="17" eb="19">
      <t>テイシュツ</t>
    </rPh>
    <rPh sb="21" eb="24">
      <t>ホウコクショ</t>
    </rPh>
    <rPh sb="24" eb="26">
      <t>サクセイ</t>
    </rPh>
    <phoneticPr fontId="2"/>
  </si>
  <si>
    <t>申込確認ページ　で　入力内容を再度確認する</t>
    <rPh sb="0" eb="2">
      <t>モウシコミ</t>
    </rPh>
    <rPh sb="2" eb="4">
      <t>カクニン</t>
    </rPh>
    <rPh sb="10" eb="12">
      <t>ニュウリョク</t>
    </rPh>
    <rPh sb="12" eb="14">
      <t>ナイヨウ</t>
    </rPh>
    <rPh sb="15" eb="17">
      <t>サイド</t>
    </rPh>
    <rPh sb="17" eb="19">
      <t>カクニン</t>
    </rPh>
    <phoneticPr fontId="2"/>
  </si>
  <si>
    <r>
      <t xml:space="preserve">【香川県】電子申請・届出システム </t>
    </r>
    <r>
      <rPr>
        <b/>
        <u/>
        <sz val="14"/>
        <color rgb="FFFF4B00"/>
        <rFont val="メイリオ"/>
        <family val="3"/>
        <charset val="128"/>
      </rPr>
      <t>（以下、香川県電子届出システム）</t>
    </r>
    <rPh sb="1" eb="3">
      <t>カガワ</t>
    </rPh>
    <rPh sb="3" eb="4">
      <t>ケン</t>
    </rPh>
    <rPh sb="5" eb="7">
      <t>デンシ</t>
    </rPh>
    <rPh sb="7" eb="9">
      <t>シンセイ</t>
    </rPh>
    <rPh sb="10" eb="12">
      <t>トドケデ</t>
    </rPh>
    <rPh sb="18" eb="20">
      <t>イカ</t>
    </rPh>
    <rPh sb="21" eb="24">
      <t>カガワケン</t>
    </rPh>
    <rPh sb="24" eb="26">
      <t>デンシ</t>
    </rPh>
    <rPh sb="26" eb="28">
      <t>トドケデ</t>
    </rPh>
    <phoneticPr fontId="2"/>
  </si>
  <si>
    <t>　これに伴い、これまで電子メールで行っていた作成ツール（Excelファイル）の事前確認は行いません。</t>
    <rPh sb="4" eb="5">
      <t>トモナ</t>
    </rPh>
    <rPh sb="11" eb="13">
      <t>デンシ</t>
    </rPh>
    <rPh sb="17" eb="18">
      <t>オコナ</t>
    </rPh>
    <rPh sb="22" eb="24">
      <t>サクセイ</t>
    </rPh>
    <rPh sb="39" eb="41">
      <t>ジゼン</t>
    </rPh>
    <rPh sb="41" eb="43">
      <t>カクニン</t>
    </rPh>
    <rPh sb="44" eb="45">
      <t>オコナ</t>
    </rPh>
    <phoneticPr fontId="2"/>
  </si>
  <si>
    <t>【香川県】電子申請・届出システム</t>
    <rPh sb="1" eb="4">
      <t>カガワケン</t>
    </rPh>
    <rPh sb="5" eb="7">
      <t>デンシ</t>
    </rPh>
    <rPh sb="7" eb="9">
      <t>シンセイ</t>
    </rPh>
    <rPh sb="10" eb="12">
      <t>トドケデ</t>
    </rPh>
    <phoneticPr fontId="2"/>
  </si>
  <si>
    <t>提出者は、代表者　です。</t>
    <rPh sb="0" eb="3">
      <t>テイシュツシャ</t>
    </rPh>
    <rPh sb="5" eb="8">
      <t>ダイヒョウシャ</t>
    </rPh>
    <phoneticPr fontId="2"/>
  </si>
  <si>
    <t>報告手続きを代理人に委任する場合は、</t>
    <rPh sb="0" eb="2">
      <t>ホウコク</t>
    </rPh>
    <rPh sb="2" eb="4">
      <t>テツヅ</t>
    </rPh>
    <rPh sb="6" eb="9">
      <t>ダイリニン</t>
    </rPh>
    <rPh sb="10" eb="12">
      <t>イニン</t>
    </rPh>
    <rPh sb="14" eb="16">
      <t>バアイ</t>
    </rPh>
    <phoneticPr fontId="2"/>
  </si>
  <si>
    <t>　法的責任は代表者にあります。</t>
    <rPh sb="1" eb="3">
      <t>ホウテキ</t>
    </rPh>
    <rPh sb="3" eb="5">
      <t>セキニン</t>
    </rPh>
    <rPh sb="6" eb="9">
      <t>ダイヒョウシャ</t>
    </rPh>
    <phoneticPr fontId="2"/>
  </si>
  <si>
    <t>※ 委任はあくまで報告手続に関する委任であり、</t>
    <rPh sb="2" eb="4">
      <t>イニン</t>
    </rPh>
    <rPh sb="9" eb="11">
      <t>ホウコク</t>
    </rPh>
    <rPh sb="11" eb="13">
      <t>テツヅ</t>
    </rPh>
    <rPh sb="14" eb="15">
      <t>カン</t>
    </rPh>
    <rPh sb="17" eb="19">
      <t>イニン</t>
    </rPh>
    <phoneticPr fontId="2"/>
  </si>
  <si>
    <t>委任されていることを証する書類（任意様式、押印不要）を添付してください。</t>
    <rPh sb="0" eb="2">
      <t>イニン</t>
    </rPh>
    <rPh sb="10" eb="11">
      <t>ショウ</t>
    </rPh>
    <rPh sb="13" eb="15">
      <t>ショルイ</t>
    </rPh>
    <rPh sb="16" eb="18">
      <t>ニンイ</t>
    </rPh>
    <rPh sb="18" eb="20">
      <t>ヨウシキ</t>
    </rPh>
    <rPh sb="21" eb="23">
      <t>オウイン</t>
    </rPh>
    <rPh sb="23" eb="25">
      <t>フヨウ</t>
    </rPh>
    <rPh sb="27" eb="29">
      <t>テンプ</t>
    </rPh>
    <phoneticPr fontId="2"/>
  </si>
  <si>
    <t>備考　用紙の大きさは、日本産業規格Ａ列４番とすること。</t>
    <rPh sb="13" eb="15">
      <t>サンギョウ</t>
    </rPh>
    <phoneticPr fontId="2"/>
  </si>
  <si>
    <r>
      <rPr>
        <b/>
        <sz val="12"/>
        <color indexed="8"/>
        <rFont val="メイリオ"/>
        <family val="3"/>
        <charset val="128"/>
      </rPr>
      <t>　</t>
    </r>
    <r>
      <rPr>
        <b/>
        <u/>
        <sz val="12"/>
        <color indexed="8"/>
        <rFont val="メイリオ"/>
        <family val="3"/>
        <charset val="128"/>
      </rPr>
      <t>（印刷時はセルの色は印刷されません）</t>
    </r>
    <rPh sb="2" eb="4">
      <t>インサツ</t>
    </rPh>
    <rPh sb="4" eb="5">
      <t>ジ</t>
    </rPh>
    <rPh sb="9" eb="10">
      <t>イロ</t>
    </rPh>
    <rPh sb="11" eb="13">
      <t>インサツ</t>
    </rPh>
    <phoneticPr fontId="2"/>
  </si>
  <si>
    <t>１「基準年度」欄及び「目標年度」欄には、地球温暖化対策計画書（当該計画書を変更した場合にあっては、変更後の地球温暖化対策計画書）に記入した数値を転記すること。</t>
    <phoneticPr fontId="2"/>
  </si>
  <si>
    <t>２「温室効果ガスの吸収等」欄については、これらの措置を実施したときは該当する□にレ印を記入し、「二酸化炭素換算(ｔ)」欄に値を記入すること。</t>
    <phoneticPr fontId="2"/>
  </si>
  <si>
    <t>３「増減理由」欄については、実施年度の数値が基準年度の数値よりも増加・減少した理由（計画期間の最終年度に係る報告にあっては、削減目標が達成できた・達成できなかった理由を含む。）を記入すること。</t>
    <rPh sb="2" eb="4">
      <t>ゾウゲン</t>
    </rPh>
    <rPh sb="4" eb="6">
      <t>リユウ</t>
    </rPh>
    <rPh sb="35" eb="37">
      <t>ゲンショウ</t>
    </rPh>
    <rPh sb="73" eb="75">
      <t>タッセイ</t>
    </rPh>
    <phoneticPr fontId="2"/>
  </si>
  <si>
    <t>４「特記事項」欄には、「温室効果ガスの排出の抑制等のために実施した措置の内容」欄に記入したもののほかに、地球温暖化の防止のために取り組んだこと等を記入すること。</t>
    <phoneticPr fontId="2"/>
  </si>
  <si>
    <t>t</t>
    <phoneticPr fontId="2"/>
  </si>
  <si>
    <r>
      <t>←県のCO</t>
    </r>
    <r>
      <rPr>
        <b/>
        <vertAlign val="subscript"/>
        <sz val="10.5"/>
        <rFont val="メイリオ"/>
        <family val="3"/>
        <charset val="128"/>
      </rPr>
      <t>2</t>
    </r>
    <r>
      <rPr>
        <b/>
        <sz val="10.5"/>
        <rFont val="メイリオ"/>
        <family val="3"/>
        <charset val="128"/>
      </rPr>
      <t>吸収量認証制度に基づく認証を受けたものに限ります。</t>
    </r>
    <rPh sb="1" eb="2">
      <t>ケン</t>
    </rPh>
    <rPh sb="26" eb="27">
      <t>カギ</t>
    </rPh>
    <phoneticPr fontId="2"/>
  </si>
  <si>
    <r>
      <t>実施年度の温室効果ガス排出量</t>
    </r>
    <r>
      <rPr>
        <b/>
        <sz val="10.5"/>
        <color rgb="FFFF4B00"/>
        <rFont val="メイリオ"/>
        <family val="3"/>
        <charset val="128"/>
      </rPr>
      <t>③</t>
    </r>
    <r>
      <rPr>
        <b/>
        <sz val="10.5"/>
        <rFont val="メイリオ"/>
        <family val="3"/>
        <charset val="128"/>
      </rPr>
      <t>は別表２及び別表５を入力することで</t>
    </r>
    <rPh sb="0" eb="2">
      <t>ジッシ</t>
    </rPh>
    <rPh sb="2" eb="4">
      <t>ネンド</t>
    </rPh>
    <rPh sb="5" eb="7">
      <t>オンシツ</t>
    </rPh>
    <rPh sb="7" eb="9">
      <t>コウカ</t>
    </rPh>
    <rPh sb="11" eb="13">
      <t>ハイシュツ</t>
    </rPh>
    <rPh sb="13" eb="14">
      <t>リョウ</t>
    </rPh>
    <rPh sb="16" eb="18">
      <t>ベッピョウ</t>
    </rPh>
    <rPh sb="19" eb="20">
      <t>オヨ</t>
    </rPh>
    <rPh sb="21" eb="23">
      <t>ベッピョウ</t>
    </rPh>
    <rPh sb="25" eb="27">
      <t>ニュウリョク</t>
    </rPh>
    <phoneticPr fontId="2"/>
  </si>
  <si>
    <t>kL</t>
    <phoneticPr fontId="2"/>
  </si>
  <si>
    <t>千kWh</t>
    <phoneticPr fontId="2"/>
  </si>
  <si>
    <r>
      <t>GJ/千m</t>
    </r>
    <r>
      <rPr>
        <vertAlign val="superscript"/>
        <sz val="10.5"/>
        <rFont val="メイリオ"/>
        <family val="3"/>
        <charset val="128"/>
      </rPr>
      <t>3</t>
    </r>
    <phoneticPr fontId="2"/>
  </si>
  <si>
    <r>
      <t>t-CO</t>
    </r>
    <r>
      <rPr>
        <vertAlign val="subscript"/>
        <sz val="10.5"/>
        <rFont val="メイリオ"/>
        <family val="3"/>
        <charset val="128"/>
      </rPr>
      <t>2</t>
    </r>
    <r>
      <rPr>
        <sz val="10.5"/>
        <rFont val="メイリオ"/>
        <family val="3"/>
        <charset val="128"/>
      </rPr>
      <t>/GJ</t>
    </r>
    <phoneticPr fontId="2"/>
  </si>
  <si>
    <r>
      <t>ｔ-CO</t>
    </r>
    <r>
      <rPr>
        <vertAlign val="subscript"/>
        <sz val="10.5"/>
        <rFont val="メイリオ"/>
        <family val="3"/>
        <charset val="128"/>
      </rPr>
      <t>２</t>
    </r>
    <r>
      <rPr>
        <sz val="10.5"/>
        <rFont val="メイリオ"/>
        <family val="3"/>
        <charset val="128"/>
      </rPr>
      <t>/GJ</t>
    </r>
  </si>
  <si>
    <r>
      <t>CO</t>
    </r>
    <r>
      <rPr>
        <vertAlign val="subscript"/>
        <sz val="10.5"/>
        <rFont val="メイリオ"/>
        <family val="3"/>
        <charset val="128"/>
      </rPr>
      <t>2</t>
    </r>
    <r>
      <rPr>
        <sz val="10.5"/>
        <rFont val="メイリオ"/>
        <family val="3"/>
        <charset val="128"/>
      </rPr>
      <t>排出量（t-CO</t>
    </r>
    <r>
      <rPr>
        <vertAlign val="subscript"/>
        <sz val="10.5"/>
        <rFont val="メイリオ"/>
        <family val="3"/>
        <charset val="128"/>
      </rPr>
      <t>2</t>
    </r>
    <r>
      <rPr>
        <sz val="10.5"/>
        <rFont val="メイリオ"/>
        <family val="3"/>
        <charset val="128"/>
      </rPr>
      <t>）</t>
    </r>
    <rPh sb="3" eb="5">
      <t>ハイシュツ</t>
    </rPh>
    <rPh sb="5" eb="6">
      <t>リョウ</t>
    </rPh>
    <phoneticPr fontId="2"/>
  </si>
  <si>
    <r>
      <t>(t‐CO</t>
    </r>
    <r>
      <rPr>
        <vertAlign val="subscript"/>
        <sz val="10.5"/>
        <color theme="1"/>
        <rFont val="メイリオ"/>
        <family val="3"/>
        <charset val="128"/>
      </rPr>
      <t>2</t>
    </r>
    <r>
      <rPr>
        <sz val="10.5"/>
        <color theme="1"/>
        <rFont val="メイリオ"/>
        <family val="3"/>
        <charset val="128"/>
      </rPr>
      <t>/kWh）</t>
    </r>
    <phoneticPr fontId="2"/>
  </si>
  <si>
    <r>
      <t>t-CO</t>
    </r>
    <r>
      <rPr>
        <vertAlign val="subscript"/>
        <sz val="10.5"/>
        <rFont val="メイリオ"/>
        <family val="3"/>
        <charset val="128"/>
      </rPr>
      <t>2</t>
    </r>
    <r>
      <rPr>
        <sz val="10.5"/>
        <rFont val="メイリオ"/>
        <family val="3"/>
        <charset val="128"/>
      </rPr>
      <t>/千kWh</t>
    </r>
    <phoneticPr fontId="2"/>
  </si>
  <si>
    <r>
      <t>t-CO</t>
    </r>
    <r>
      <rPr>
        <vertAlign val="subscript"/>
        <sz val="10.5"/>
        <rFont val="メイリオ"/>
        <family val="3"/>
        <charset val="128"/>
      </rPr>
      <t>2</t>
    </r>
    <phoneticPr fontId="2"/>
  </si>
  <si>
    <r>
      <t xml:space="preserve"> 　　アドレス　：　</t>
    </r>
    <r>
      <rPr>
        <u/>
        <sz val="10.5"/>
        <rFont val="メイリオ"/>
        <family val="3"/>
        <charset val="128"/>
      </rPr>
      <t>http://www.pref.kagawa.lg.jp/kankyo/taiki/jidosya/index.htm</t>
    </r>
    <phoneticPr fontId="2"/>
  </si>
  <si>
    <r>
      <t xml:space="preserve">　　アドレス ： </t>
    </r>
    <r>
      <rPr>
        <u/>
        <sz val="10.5"/>
        <color theme="1"/>
        <rFont val="メイリオ"/>
        <family val="3"/>
        <charset val="128"/>
      </rPr>
      <t>http://ghg-santeikohyo.env.go.jp/</t>
    </r>
    <phoneticPr fontId="2"/>
  </si>
  <si>
    <r>
      <t>★ハイドロフルオロカーボン（HFC）、パーフルオロカーボン（PFC）、六ふっ化硫黄（SF</t>
    </r>
    <r>
      <rPr>
        <vertAlign val="subscript"/>
        <sz val="10.5"/>
        <rFont val="メイリオ"/>
        <family val="3"/>
        <charset val="128"/>
      </rPr>
      <t>6</t>
    </r>
    <r>
      <rPr>
        <sz val="10.5"/>
        <rFont val="メイリオ"/>
        <family val="3"/>
        <charset val="128"/>
      </rPr>
      <t>）、</t>
    </r>
    <rPh sb="35" eb="36">
      <t>ロク</t>
    </rPh>
    <rPh sb="38" eb="39">
      <t>カ</t>
    </rPh>
    <rPh sb="39" eb="41">
      <t>イオウ</t>
    </rPh>
    <phoneticPr fontId="2"/>
  </si>
  <si>
    <r>
      <t>　 三ふっ化窒素（NF</t>
    </r>
    <r>
      <rPr>
        <vertAlign val="subscript"/>
        <sz val="10.5"/>
        <rFont val="メイリオ"/>
        <family val="3"/>
        <charset val="128"/>
      </rPr>
      <t>3</t>
    </r>
    <r>
      <rPr>
        <sz val="10.5"/>
        <rFont val="メイリオ"/>
        <family val="3"/>
        <charset val="128"/>
      </rPr>
      <t>）は、暦年（１月１日～12月31日）での算定値が対象となります。</t>
    </r>
    <rPh sb="2" eb="3">
      <t>サン</t>
    </rPh>
    <rPh sb="5" eb="6">
      <t>カ</t>
    </rPh>
    <rPh sb="6" eb="8">
      <t>チッソ</t>
    </rPh>
    <rPh sb="15" eb="17">
      <t>レキネン</t>
    </rPh>
    <rPh sb="19" eb="20">
      <t>ガツ</t>
    </rPh>
    <rPh sb="21" eb="22">
      <t>ニチ</t>
    </rPh>
    <rPh sb="25" eb="26">
      <t>ガツ</t>
    </rPh>
    <rPh sb="28" eb="29">
      <t>ニチ</t>
    </rPh>
    <rPh sb="32" eb="34">
      <t>サンテイ</t>
    </rPh>
    <rPh sb="34" eb="35">
      <t>チ</t>
    </rPh>
    <rPh sb="36" eb="38">
      <t>タイショウ</t>
    </rPh>
    <phoneticPr fontId="2"/>
  </si>
  <si>
    <t>軽油（kL）</t>
    <phoneticPr fontId="2"/>
  </si>
  <si>
    <t>ガソリン（kL）</t>
    <phoneticPr fontId="2"/>
  </si>
  <si>
    <t>kL</t>
    <phoneticPr fontId="2"/>
  </si>
  <si>
    <t>t</t>
    <phoneticPr fontId="2"/>
  </si>
  <si>
    <t>住所</t>
    <phoneticPr fontId="2"/>
  </si>
  <si>
    <t>氏名</t>
    <rPh sb="0" eb="2">
      <t>シメイ</t>
    </rPh>
    <phoneticPr fontId="2"/>
  </si>
  <si>
    <r>
      <t xml:space="preserve"> 該当する電気事業者及び</t>
    </r>
    <r>
      <rPr>
        <b/>
        <u/>
        <sz val="11"/>
        <color rgb="FFFF4B00"/>
        <rFont val="メイリオ"/>
        <family val="3"/>
        <charset val="128"/>
      </rPr>
      <t>基礎排出係数</t>
    </r>
    <r>
      <rPr>
        <sz val="11"/>
        <rFont val="メイリオ"/>
        <family val="3"/>
        <charset val="128"/>
      </rPr>
      <t>を④別表２に入力して作成してください。）</t>
    </r>
    <rPh sb="1" eb="3">
      <t>ガイトウ</t>
    </rPh>
    <rPh sb="5" eb="7">
      <t>デンキ</t>
    </rPh>
    <rPh sb="7" eb="10">
      <t>ジギョウシャ</t>
    </rPh>
    <rPh sb="10" eb="11">
      <t>オヨ</t>
    </rPh>
    <rPh sb="12" eb="14">
      <t>キソ</t>
    </rPh>
    <rPh sb="14" eb="16">
      <t>ハイシュツ</t>
    </rPh>
    <rPh sb="16" eb="18">
      <t>ケイスウ</t>
    </rPh>
    <rPh sb="20" eb="22">
      <t>ベッピョウ</t>
    </rPh>
    <rPh sb="24" eb="26">
      <t>ニュウリョク</t>
    </rPh>
    <rPh sb="28" eb="30">
      <t>サクセイ</t>
    </rPh>
    <phoneticPr fontId="2"/>
  </si>
  <si>
    <t>香川県環境森林部環境政策課　カーボンニュートラル推進室　計画推進グループ　TEL 087-832-3216、</t>
    <rPh sb="0" eb="3">
      <t>カガワケン</t>
    </rPh>
    <rPh sb="3" eb="5">
      <t>カンキョウ</t>
    </rPh>
    <rPh sb="5" eb="7">
      <t>シンリン</t>
    </rPh>
    <rPh sb="7" eb="8">
      <t>ブ</t>
    </rPh>
    <rPh sb="8" eb="10">
      <t>カンキョウ</t>
    </rPh>
    <rPh sb="10" eb="12">
      <t>セイサク</t>
    </rPh>
    <rPh sb="12" eb="13">
      <t>カ</t>
    </rPh>
    <rPh sb="24" eb="26">
      <t>スイシン</t>
    </rPh>
    <rPh sb="26" eb="27">
      <t>シツ</t>
    </rPh>
    <rPh sb="28" eb="30">
      <t>ケイカク</t>
    </rPh>
    <rPh sb="30" eb="32">
      <t>スイシン</t>
    </rPh>
    <phoneticPr fontId="2"/>
  </si>
  <si>
    <t xml:space="preserve"> E-mail kankyoseisaku@pref.kagawa.lg.jp</t>
    <phoneticPr fontId="2"/>
  </si>
  <si>
    <t>令和</t>
    <rPh sb="0" eb="2">
      <t>レイワ</t>
    </rPh>
    <phoneticPr fontId="2"/>
  </si>
  <si>
    <r>
      <t>手続き名　</t>
    </r>
    <r>
      <rPr>
        <sz val="12"/>
        <rFont val="メイリオ"/>
        <family val="3"/>
        <charset val="128"/>
      </rPr>
      <t>「</t>
    </r>
    <r>
      <rPr>
        <b/>
        <sz val="12"/>
        <rFont val="メイリオ"/>
        <family val="3"/>
        <charset val="128"/>
      </rPr>
      <t>令和５年度地球温暖化対策実施状況報告</t>
    </r>
    <r>
      <rPr>
        <sz val="12"/>
        <rFont val="メイリオ"/>
        <family val="3"/>
        <charset val="128"/>
      </rPr>
      <t>」　を検索</t>
    </r>
    <rPh sb="0" eb="2">
      <t>テツヅキ</t>
    </rPh>
    <rPh sb="3" eb="4">
      <t>メイ</t>
    </rPh>
    <rPh sb="6" eb="8">
      <t>レイワ</t>
    </rPh>
    <rPh sb="9" eb="11">
      <t>ネンド</t>
    </rPh>
    <rPh sb="11" eb="13">
      <t>チキュウ</t>
    </rPh>
    <rPh sb="13" eb="16">
      <t>オンダンカ</t>
    </rPh>
    <rPh sb="16" eb="18">
      <t>タイサク</t>
    </rPh>
    <rPh sb="18" eb="20">
      <t>ジッシ</t>
    </rPh>
    <rPh sb="20" eb="22">
      <t>ジョウキョウ</t>
    </rPh>
    <rPh sb="22" eb="24">
      <t>ホウコク</t>
    </rPh>
    <rPh sb="27" eb="29">
      <t>ケンサク</t>
    </rPh>
    <phoneticPr fontId="2"/>
  </si>
  <si>
    <t>原料炭</t>
    <phoneticPr fontId="2"/>
  </si>
  <si>
    <t>単位</t>
    <rPh sb="0" eb="2">
      <t>タンイ</t>
    </rPh>
    <phoneticPr fontId="2"/>
  </si>
  <si>
    <r>
      <t>(千m</t>
    </r>
    <r>
      <rPr>
        <vertAlign val="superscript"/>
        <sz val="10.5"/>
        <rFont val="ＭＳ 明朝"/>
        <family val="1"/>
        <charset val="128"/>
      </rPr>
      <t>3</t>
    </r>
    <r>
      <rPr>
        <sz val="10.5"/>
        <rFont val="ＭＳ 明朝"/>
        <family val="1"/>
        <charset val="128"/>
      </rPr>
      <t>)</t>
    </r>
    <phoneticPr fontId="2"/>
  </si>
  <si>
    <r>
      <rPr>
        <u/>
        <sz val="10.5"/>
        <rFont val="メイリオ"/>
        <family val="3"/>
        <charset val="128"/>
      </rPr>
      <t>都市ガスの排出係数</t>
    </r>
    <r>
      <rPr>
        <sz val="10.5"/>
        <rFont val="メイリオ"/>
        <family val="3"/>
        <charset val="128"/>
      </rPr>
      <t>は、各自入力ください。</t>
    </r>
    <rPh sb="0" eb="2">
      <t>トシ</t>
    </rPh>
    <rPh sb="5" eb="9">
      <t>ハイシュツケイスウ</t>
    </rPh>
    <rPh sb="11" eb="13">
      <t>カクジ</t>
    </rPh>
    <rPh sb="13" eb="15">
      <t>ニュウリョク</t>
    </rPh>
    <phoneticPr fontId="2"/>
  </si>
  <si>
    <t>ガス事業者名</t>
    <rPh sb="2" eb="6">
      <t>ジギョウシャメイ</t>
    </rPh>
    <phoneticPr fontId="2"/>
  </si>
  <si>
    <t>都市ガス</t>
    <phoneticPr fontId="2"/>
  </si>
  <si>
    <r>
      <t>t-CO2/千m</t>
    </r>
    <r>
      <rPr>
        <vertAlign val="superscript"/>
        <sz val="10.5"/>
        <rFont val="メイリオ"/>
        <family val="3"/>
        <charset val="128"/>
      </rPr>
      <t>3</t>
    </r>
    <rPh sb="6" eb="7">
      <t>セン</t>
    </rPh>
    <phoneticPr fontId="2"/>
  </si>
  <si>
    <r>
      <rPr>
        <u/>
        <sz val="10.5"/>
        <rFont val="メイリオ"/>
        <family val="3"/>
        <charset val="128"/>
      </rPr>
      <t>産業用以外の蒸気、温水、冷水の排出係数</t>
    </r>
    <r>
      <rPr>
        <sz val="10.5"/>
        <rFont val="メイリオ"/>
        <family val="3"/>
        <charset val="128"/>
      </rPr>
      <t>は、各自入力ください。</t>
    </r>
    <phoneticPr fontId="2"/>
  </si>
  <si>
    <t>H=D-F</t>
    <phoneticPr fontId="2"/>
  </si>
  <si>
    <t>小計 ④</t>
    <phoneticPr fontId="2"/>
  </si>
  <si>
    <r>
      <t>合計 (t-CO</t>
    </r>
    <r>
      <rPr>
        <vertAlign val="subscript"/>
        <sz val="10.5"/>
        <rFont val="ＭＳ 明朝"/>
        <family val="1"/>
        <charset val="128"/>
      </rPr>
      <t>2</t>
    </r>
    <r>
      <rPr>
        <sz val="10.5"/>
        <rFont val="ＭＳ 明朝"/>
        <family val="1"/>
        <charset val="128"/>
      </rPr>
      <t>)  ⑤＝①＋②＋③＋④</t>
    </r>
    <phoneticPr fontId="2"/>
  </si>
  <si>
    <t>電気事業者の排出係数は毎年変更となります。</t>
    <rPh sb="0" eb="2">
      <t>デンキ</t>
    </rPh>
    <rPh sb="2" eb="4">
      <t>ジギョウ</t>
    </rPh>
    <rPh sb="4" eb="5">
      <t>シャ</t>
    </rPh>
    <rPh sb="6" eb="8">
      <t>ハイシュツ</t>
    </rPh>
    <rPh sb="8" eb="10">
      <t>ケイスウ</t>
    </rPh>
    <rPh sb="11" eb="13">
      <t>マイトシ</t>
    </rPh>
    <rPh sb="13" eb="15">
      <t>ヘンコウ</t>
    </rPh>
    <phoneticPr fontId="2"/>
  </si>
  <si>
    <t>下記サイトで、提出年ごとに公表されているので確認してください。</t>
    <rPh sb="0" eb="2">
      <t>カキ</t>
    </rPh>
    <rPh sb="7" eb="9">
      <t>テイシュツ</t>
    </rPh>
    <rPh sb="9" eb="10">
      <t>ネン</t>
    </rPh>
    <rPh sb="13" eb="15">
      <t>コウヒョウ</t>
    </rPh>
    <rPh sb="22" eb="24">
      <t>カクニン</t>
    </rPh>
    <phoneticPr fontId="2"/>
  </si>
  <si>
    <r>
      <t xml:space="preserve">該当する 電気事業者名 及び </t>
    </r>
    <r>
      <rPr>
        <u/>
        <sz val="10.5"/>
        <rFont val="メイリオ"/>
        <family val="3"/>
        <charset val="128"/>
      </rPr>
      <t xml:space="preserve">基礎排出係数 </t>
    </r>
    <r>
      <rPr>
        <sz val="10.5"/>
        <rFont val="メイリオ"/>
        <family val="3"/>
        <charset val="128"/>
      </rPr>
      <t>を上記に入力して作成してください。</t>
    </r>
    <rPh sb="0" eb="2">
      <t>ガイトウ</t>
    </rPh>
    <rPh sb="5" eb="7">
      <t>デンキ</t>
    </rPh>
    <rPh sb="7" eb="9">
      <t>ジギョウ</t>
    </rPh>
    <rPh sb="9" eb="10">
      <t>シャ</t>
    </rPh>
    <rPh sb="10" eb="11">
      <t>メイ</t>
    </rPh>
    <rPh sb="12" eb="13">
      <t>オヨ</t>
    </rPh>
    <rPh sb="15" eb="17">
      <t>キソ</t>
    </rPh>
    <rPh sb="17" eb="19">
      <t>ハイシュツ</t>
    </rPh>
    <rPh sb="19" eb="21">
      <t>ケイスウ</t>
    </rPh>
    <rPh sb="23" eb="25">
      <t>ジョウキ</t>
    </rPh>
    <rPh sb="26" eb="28">
      <t>ニュウリョク</t>
    </rPh>
    <rPh sb="30" eb="32">
      <t>サクセイ</t>
    </rPh>
    <phoneticPr fontId="2"/>
  </si>
  <si>
    <t>GJ/kL</t>
  </si>
  <si>
    <r>
      <t>合計 (t-CO</t>
    </r>
    <r>
      <rPr>
        <vertAlign val="subscript"/>
        <sz val="10.5"/>
        <rFont val="ＭＳ 明朝"/>
        <family val="1"/>
        <charset val="128"/>
      </rPr>
      <t>2</t>
    </r>
    <r>
      <rPr>
        <sz val="10.5"/>
        <rFont val="ＭＳ 明朝"/>
        <family val="1"/>
        <charset val="128"/>
      </rPr>
      <t>)  　⑤＝①＋②＋③＋④</t>
    </r>
    <phoneticPr fontId="2"/>
  </si>
  <si>
    <t>排出係数</t>
    <rPh sb="0" eb="4">
      <t>ハイシュツケイスウ</t>
    </rPh>
    <phoneticPr fontId="2"/>
  </si>
  <si>
    <t>数値</t>
    <phoneticPr fontId="2"/>
  </si>
  <si>
    <r>
      <t xml:space="preserve">数値
</t>
    </r>
    <r>
      <rPr>
        <sz val="8"/>
        <rFont val="メイリオ"/>
        <family val="3"/>
        <charset val="128"/>
      </rPr>
      <t>排出係数</t>
    </r>
    <rPh sb="3" eb="7">
      <t>ハイシュツケイスウ</t>
    </rPh>
    <phoneticPr fontId="2"/>
  </si>
  <si>
    <t>都市ガス(CNG)</t>
    <rPh sb="0" eb="2">
      <t>トシ</t>
    </rPh>
    <phoneticPr fontId="2"/>
  </si>
  <si>
    <r>
      <t>ｔ-CO</t>
    </r>
    <r>
      <rPr>
        <vertAlign val="superscript"/>
        <sz val="6"/>
        <rFont val="メイリオ"/>
        <family val="3"/>
        <charset val="128"/>
      </rPr>
      <t>2</t>
    </r>
    <r>
      <rPr>
        <sz val="6"/>
        <rFont val="メイリオ"/>
        <family val="3"/>
        <charset val="128"/>
      </rPr>
      <t>/千m</t>
    </r>
    <r>
      <rPr>
        <vertAlign val="superscript"/>
        <sz val="6"/>
        <rFont val="メイリオ"/>
        <family val="3"/>
        <charset val="128"/>
      </rPr>
      <t>3</t>
    </r>
    <rPh sb="6" eb="7">
      <t>セン</t>
    </rPh>
    <phoneticPr fontId="2"/>
  </si>
  <si>
    <t>←黒の太い枠のセルのみ入力してください。</t>
    <rPh sb="1" eb="2">
      <t>クロ</t>
    </rPh>
    <rPh sb="3" eb="4">
      <t>フト</t>
    </rPh>
    <rPh sb="5" eb="6">
      <t>ワク</t>
    </rPh>
    <rPh sb="11" eb="13">
      <t>ニュウリョク</t>
    </rPh>
    <phoneticPr fontId="2"/>
  </si>
  <si>
    <t>GJ/t</t>
  </si>
  <si>
    <t>○ガス事業者の排出係数は毎年変更となります。</t>
    <rPh sb="3" eb="5">
      <t>ジギョウ</t>
    </rPh>
    <rPh sb="5" eb="6">
      <t>シャ</t>
    </rPh>
    <rPh sb="7" eb="9">
      <t>ハイシュツ</t>
    </rPh>
    <rPh sb="9" eb="11">
      <t>ケイスウ</t>
    </rPh>
    <rPh sb="12" eb="14">
      <t>マイトシ</t>
    </rPh>
    <rPh sb="14" eb="16">
      <t>ヘンコウ</t>
    </rPh>
    <phoneticPr fontId="2"/>
  </si>
  <si>
    <t>　下記サイトで、提出年ごとに公表されるので確認してください。（令和６年度は６月中に公表予定。）</t>
    <rPh sb="1" eb="3">
      <t>カキ</t>
    </rPh>
    <rPh sb="8" eb="10">
      <t>テイシュツ</t>
    </rPh>
    <rPh sb="10" eb="11">
      <t>ネン</t>
    </rPh>
    <rPh sb="14" eb="16">
      <t>コウヒョウ</t>
    </rPh>
    <rPh sb="21" eb="23">
      <t>カクニン</t>
    </rPh>
    <rPh sb="31" eb="33">
      <t>レイワ</t>
    </rPh>
    <rPh sb="34" eb="36">
      <t>ネンド</t>
    </rPh>
    <rPh sb="38" eb="40">
      <t>ガツチュウ</t>
    </rPh>
    <rPh sb="41" eb="45">
      <t>コウヒョウヨテイ</t>
    </rPh>
    <phoneticPr fontId="2"/>
  </si>
  <si>
    <t>　https://ghg-santeikohyo.env.go.jp/calc</t>
    <phoneticPr fontId="2"/>
  </si>
  <si>
    <r>
      <t xml:space="preserve">該当する ガス事業者名 及び </t>
    </r>
    <r>
      <rPr>
        <u/>
        <sz val="10.5"/>
        <rFont val="メイリオ"/>
        <family val="3"/>
        <charset val="128"/>
      </rPr>
      <t xml:space="preserve">基礎排出係数 </t>
    </r>
    <r>
      <rPr>
        <sz val="10.5"/>
        <rFont val="メイリオ"/>
        <family val="3"/>
        <charset val="128"/>
      </rPr>
      <t>を上記に入力して作成してください。</t>
    </r>
    <rPh sb="0" eb="2">
      <t>ガイトウ</t>
    </rPh>
    <rPh sb="7" eb="9">
      <t>ジギョウ</t>
    </rPh>
    <rPh sb="9" eb="10">
      <t>シャ</t>
    </rPh>
    <rPh sb="10" eb="11">
      <t>メイ</t>
    </rPh>
    <rPh sb="12" eb="13">
      <t>オヨ</t>
    </rPh>
    <rPh sb="15" eb="17">
      <t>キソ</t>
    </rPh>
    <rPh sb="17" eb="19">
      <t>ハイシュツ</t>
    </rPh>
    <rPh sb="19" eb="21">
      <t>ケイスウ</t>
    </rPh>
    <rPh sb="23" eb="25">
      <t>ジョウキ</t>
    </rPh>
    <rPh sb="26" eb="28">
      <t>ニュウリョク</t>
    </rPh>
    <rPh sb="30" eb="32">
      <t>サクセイ</t>
    </rPh>
    <phoneticPr fontId="2"/>
  </si>
  <si>
    <t>　【エネルギー使用量算定シート】</t>
    <rPh sb="7" eb="10">
      <t>シヨウリョウ</t>
    </rPh>
    <rPh sb="10" eb="12">
      <t>サンテイ</t>
    </rPh>
    <phoneticPr fontId="2"/>
  </si>
  <si>
    <t>書面で提出する必要はありません。</t>
  </si>
  <si>
    <t>エネルギー使用量算定の参考に作成したものです。</t>
    <rPh sb="5" eb="8">
      <t>シヨウリョウ</t>
    </rPh>
    <rPh sb="8" eb="10">
      <t>サンテイ</t>
    </rPh>
    <rPh sb="11" eb="13">
      <t>サンコウ</t>
    </rPh>
    <rPh sb="14" eb="16">
      <t>サクセイ</t>
    </rPh>
    <phoneticPr fontId="2"/>
  </si>
  <si>
    <t>非化石証書の購入</t>
    <rPh sb="0" eb="3">
      <t>ヒカセキ</t>
    </rPh>
    <rPh sb="3" eb="5">
      <t>ショウショ</t>
    </rPh>
    <rPh sb="6" eb="8">
      <t>コウニュウ</t>
    </rPh>
    <phoneticPr fontId="2"/>
  </si>
  <si>
    <t>産業用以外の蒸気</t>
    <phoneticPr fontId="2"/>
  </si>
  <si>
    <t>産業用蒸気</t>
    <phoneticPr fontId="2"/>
  </si>
  <si>
    <t>都市ガス</t>
    <phoneticPr fontId="2"/>
  </si>
  <si>
    <t>転炉ガス</t>
    <phoneticPr fontId="2"/>
  </si>
  <si>
    <t>無煙炭</t>
    <phoneticPr fontId="2"/>
  </si>
  <si>
    <t>液化天然ガス(LNG)</t>
    <phoneticPr fontId="2"/>
  </si>
  <si>
    <t>昼間買電</t>
    <phoneticPr fontId="2"/>
  </si>
  <si>
    <t>冷水</t>
    <phoneticPr fontId="2"/>
  </si>
  <si>
    <t>販売されたエネルギーの量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</si>
</sst>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0_ "/>
    <numFmt numFmtId="177" formatCode="0.000_ "/>
    <numFmt numFmtId="178" formatCode="#,##0.0_ "/>
    <numFmt numFmtId="179" formatCode="#,##0.00_ "/>
    <numFmt numFmtId="180" formatCode="0.0_ "/>
    <numFmt numFmtId="181" formatCode="0.00_ "/>
    <numFmt numFmtId="182" formatCode="#,##0_);[Red]\(#,##0\)"/>
    <numFmt numFmtId="183" formatCode="#,##0.00_);[Red]\(#,##0.00\)"/>
    <numFmt numFmtId="184" formatCode="0.0000_ "/>
    <numFmt numFmtId="185" formatCode="\(#\)"/>
    <numFmt numFmtId="186" formatCode="0.000;_頀"/>
    <numFmt numFmtId="187" formatCode="#,##0.0000_ "/>
    <numFmt numFmtId="188" formatCode="#,##0.0;[Red]\-#,##0.0"/>
    <numFmt numFmtId="189" formatCode="0.0"/>
    <numFmt numFmtId="190" formatCode="\(General\)"/>
    <numFmt numFmtId="191" formatCode="\(@\)"/>
    <numFmt numFmtId="192" formatCode="0.0_);[Red]\(0.0\)"/>
    <numFmt numFmtId="193" formatCode="0.000000"/>
    <numFmt numFmtId="194" formatCode="0.0000"/>
  </numFmts>
  <fonts count="90"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5"/>
      <name val="ＭＳ 明朝"/>
      <family val="1"/>
      <charset val="128"/>
    </font>
    <font>
      <sz val="12"/>
      <name val="ＭＳ 明朝"/>
      <family val="1"/>
      <charset val="128"/>
    </font>
    <font>
      <sz val="11"/>
      <name val="ＭＳ 明朝"/>
      <family val="1"/>
      <charset val="128"/>
    </font>
    <font>
      <sz val="10"/>
      <name val="ＭＳ 明朝"/>
      <family val="1"/>
      <charset val="128"/>
    </font>
    <font>
      <vertAlign val="superscript"/>
      <sz val="12"/>
      <name val="ＭＳ 明朝"/>
      <family val="1"/>
      <charset val="128"/>
    </font>
    <font>
      <sz val="10.5"/>
      <name val="ＭＳ Ｐゴシック"/>
      <family val="3"/>
      <charset val="128"/>
    </font>
    <font>
      <sz val="10.5"/>
      <name val="Century"/>
      <family val="1"/>
    </font>
    <font>
      <vertAlign val="subscript"/>
      <sz val="10.5"/>
      <color indexed="8"/>
      <name val="ＭＳ 明朝"/>
      <family val="1"/>
      <charset val="128"/>
    </font>
    <font>
      <sz val="10.5"/>
      <color indexed="8"/>
      <name val="ＭＳ 明朝"/>
      <family val="1"/>
      <charset val="128"/>
    </font>
    <font>
      <vertAlign val="superscript"/>
      <sz val="10.5"/>
      <name val="ＭＳ 明朝"/>
      <family val="1"/>
      <charset val="128"/>
    </font>
    <font>
      <vertAlign val="subscript"/>
      <sz val="10.5"/>
      <name val="ＭＳ 明朝"/>
      <family val="1"/>
      <charset val="128"/>
    </font>
    <font>
      <sz val="72"/>
      <name val="ＭＳ Ｐゴシック"/>
      <family val="3"/>
      <charset val="128"/>
    </font>
    <font>
      <b/>
      <sz val="10.5"/>
      <name val="ＭＳ Ｐゴシック"/>
      <family val="3"/>
      <charset val="128"/>
    </font>
    <font>
      <sz val="10"/>
      <color indexed="10"/>
      <name val="ＭＳ 明朝"/>
      <family val="1"/>
      <charset val="128"/>
    </font>
    <font>
      <sz val="9"/>
      <name val="ＭＳ 明朝"/>
      <family val="1"/>
      <charset val="128"/>
    </font>
    <font>
      <u/>
      <sz val="11"/>
      <color theme="10"/>
      <name val="ＭＳ Ｐゴシック"/>
      <family val="3"/>
      <charset val="128"/>
    </font>
    <font>
      <sz val="10"/>
      <color rgb="FF1C1C1C"/>
      <name val="ＭＳ 明朝"/>
      <family val="1"/>
      <charset val="128"/>
    </font>
    <font>
      <sz val="11"/>
      <color rgb="FFFF0000"/>
      <name val="ＭＳ 明朝"/>
      <family val="1"/>
      <charset val="128"/>
    </font>
    <font>
      <b/>
      <sz val="12"/>
      <color theme="1"/>
      <name val="ＭＳ 明朝"/>
      <family val="1"/>
      <charset val="128"/>
    </font>
    <font>
      <b/>
      <sz val="12"/>
      <color theme="1"/>
      <name val="ＭＳ Ｐゴシック"/>
      <family val="3"/>
      <charset val="128"/>
    </font>
    <font>
      <b/>
      <u/>
      <sz val="12"/>
      <color theme="1"/>
      <name val="ＭＳ Ｐゴシック"/>
      <family val="3"/>
      <charset val="128"/>
    </font>
    <font>
      <sz val="12"/>
      <color theme="1"/>
      <name val="ＭＳ 明朝"/>
      <family val="1"/>
      <charset val="128"/>
    </font>
    <font>
      <b/>
      <sz val="14"/>
      <name val="ＭＳ Ｐゴシック"/>
      <family val="3"/>
      <charset val="128"/>
      <scheme val="minor"/>
    </font>
    <font>
      <b/>
      <u/>
      <sz val="14"/>
      <name val="ＭＳ Ｐゴシック"/>
      <family val="3"/>
      <charset val="128"/>
      <scheme val="minor"/>
    </font>
    <font>
      <sz val="11"/>
      <color rgb="FFFF0000"/>
      <name val="ＭＳ Ｐゴシック"/>
      <family val="3"/>
      <charset val="128"/>
    </font>
    <font>
      <sz val="10.5"/>
      <color theme="1"/>
      <name val="ＭＳ 明朝"/>
      <family val="1"/>
      <charset val="128"/>
    </font>
    <font>
      <sz val="10.5"/>
      <color rgb="FFFF0000"/>
      <name val="ＭＳ 明朝"/>
      <family val="1"/>
      <charset val="128"/>
    </font>
    <font>
      <sz val="10"/>
      <color theme="1"/>
      <name val="ＭＳ 明朝"/>
      <family val="1"/>
      <charset val="128"/>
    </font>
    <font>
      <b/>
      <sz val="10.5"/>
      <color rgb="FFFF0000"/>
      <name val="ＭＳ Ｐゴシック"/>
      <family val="3"/>
      <charset val="128"/>
    </font>
    <font>
      <sz val="9"/>
      <color theme="1"/>
      <name val="ＭＳ 明朝"/>
      <family val="1"/>
      <charset val="128"/>
    </font>
    <font>
      <vertAlign val="superscript"/>
      <sz val="10.5"/>
      <color indexed="8"/>
      <name val="ＭＳ 明朝"/>
      <family val="1"/>
      <charset val="128"/>
    </font>
    <font>
      <b/>
      <u/>
      <sz val="18"/>
      <color rgb="FF7030A0"/>
      <name val="ＭＳ Ｐゴシック"/>
      <family val="3"/>
      <charset val="128"/>
      <scheme val="minor"/>
    </font>
    <font>
      <sz val="6"/>
      <name val="ＭＳ Ｐゴシック"/>
      <family val="2"/>
      <charset val="128"/>
      <scheme val="minor"/>
    </font>
    <font>
      <b/>
      <u/>
      <sz val="14"/>
      <name val="メイリオ"/>
      <family val="3"/>
      <charset val="128"/>
    </font>
    <font>
      <b/>
      <u/>
      <sz val="14"/>
      <color rgb="FF990099"/>
      <name val="メイリオ"/>
      <family val="3"/>
      <charset val="128"/>
    </font>
    <font>
      <sz val="12"/>
      <name val="メイリオ"/>
      <family val="3"/>
      <charset val="128"/>
    </font>
    <font>
      <sz val="11"/>
      <name val="メイリオ"/>
      <family val="3"/>
      <charset val="128"/>
    </font>
    <font>
      <b/>
      <sz val="11"/>
      <name val="メイリオ"/>
      <family val="3"/>
      <charset val="128"/>
    </font>
    <font>
      <sz val="10"/>
      <name val="メイリオ"/>
      <family val="3"/>
      <charset val="128"/>
    </font>
    <font>
      <u/>
      <sz val="11"/>
      <name val="メイリオ"/>
      <family val="3"/>
      <charset val="128"/>
    </font>
    <font>
      <b/>
      <sz val="12"/>
      <name val="メイリオ"/>
      <family val="3"/>
      <charset val="128"/>
    </font>
    <font>
      <b/>
      <sz val="12"/>
      <color theme="8" tint="-0.499984740745262"/>
      <name val="メイリオ"/>
      <family val="3"/>
      <charset val="128"/>
    </font>
    <font>
      <b/>
      <u/>
      <sz val="12"/>
      <name val="メイリオ"/>
      <family val="3"/>
      <charset val="128"/>
    </font>
    <font>
      <b/>
      <sz val="14"/>
      <name val="メイリオ"/>
      <family val="3"/>
      <charset val="128"/>
    </font>
    <font>
      <b/>
      <u/>
      <sz val="11"/>
      <color rgb="FFFF4B00"/>
      <name val="メイリオ"/>
      <family val="3"/>
      <charset val="128"/>
    </font>
    <font>
      <b/>
      <sz val="12"/>
      <name val="ＭＳ ゴシック"/>
      <family val="3"/>
      <charset val="128"/>
    </font>
    <font>
      <b/>
      <sz val="16"/>
      <color theme="1"/>
      <name val="メイリオ"/>
      <family val="3"/>
      <charset val="128"/>
    </font>
    <font>
      <u/>
      <sz val="12"/>
      <name val="メイリオ"/>
      <family val="3"/>
      <charset val="128"/>
    </font>
    <font>
      <b/>
      <u/>
      <sz val="16"/>
      <color rgb="FFFF4B00"/>
      <name val="メイリオ"/>
      <family val="3"/>
      <charset val="128"/>
    </font>
    <font>
      <b/>
      <u/>
      <sz val="14"/>
      <color rgb="FFFF4B00"/>
      <name val="メイリオ"/>
      <family val="3"/>
      <charset val="128"/>
    </font>
    <font>
      <sz val="14"/>
      <name val="メイリオ"/>
      <family val="3"/>
      <charset val="128"/>
    </font>
    <font>
      <sz val="16"/>
      <name val="メイリオ"/>
      <family val="3"/>
      <charset val="128"/>
    </font>
    <font>
      <u val="double"/>
      <sz val="11"/>
      <name val="メイリオ"/>
      <family val="3"/>
      <charset val="128"/>
    </font>
    <font>
      <b/>
      <sz val="11"/>
      <color indexed="81"/>
      <name val="游ゴシック"/>
      <family val="3"/>
      <charset val="128"/>
    </font>
    <font>
      <sz val="9"/>
      <color indexed="81"/>
      <name val="游ゴシック"/>
      <family val="3"/>
      <charset val="128"/>
    </font>
    <font>
      <b/>
      <sz val="10"/>
      <color indexed="81"/>
      <name val="游ゴシック"/>
      <family val="3"/>
      <charset val="128"/>
    </font>
    <font>
      <b/>
      <u/>
      <sz val="12"/>
      <color theme="1"/>
      <name val="メイリオ"/>
      <family val="3"/>
      <charset val="128"/>
    </font>
    <font>
      <b/>
      <sz val="12"/>
      <color theme="1"/>
      <name val="メイリオ"/>
      <family val="3"/>
      <charset val="128"/>
    </font>
    <font>
      <b/>
      <u/>
      <sz val="12"/>
      <color rgb="FF990099"/>
      <name val="メイリオ"/>
      <family val="3"/>
      <charset val="128"/>
    </font>
    <font>
      <b/>
      <sz val="12"/>
      <color indexed="8"/>
      <name val="メイリオ"/>
      <family val="3"/>
      <charset val="128"/>
    </font>
    <font>
      <b/>
      <u/>
      <sz val="12"/>
      <color indexed="8"/>
      <name val="メイリオ"/>
      <family val="3"/>
      <charset val="128"/>
    </font>
    <font>
      <b/>
      <sz val="9"/>
      <color indexed="81"/>
      <name val="游ゴシック"/>
      <family val="3"/>
      <charset val="128"/>
    </font>
    <font>
      <b/>
      <sz val="8"/>
      <color indexed="81"/>
      <name val="游ゴシック"/>
      <family val="3"/>
      <charset val="128"/>
    </font>
    <font>
      <b/>
      <sz val="12"/>
      <color rgb="FF990099"/>
      <name val="メイリオ"/>
      <family val="3"/>
      <charset val="128"/>
    </font>
    <font>
      <b/>
      <sz val="10"/>
      <name val="メイリオ"/>
      <family val="3"/>
      <charset val="128"/>
    </font>
    <font>
      <sz val="9"/>
      <name val="メイリオ"/>
      <family val="3"/>
      <charset val="128"/>
    </font>
    <font>
      <b/>
      <sz val="12"/>
      <color rgb="FFFF4B00"/>
      <name val="メイリオ"/>
      <family val="3"/>
      <charset val="128"/>
    </font>
    <font>
      <b/>
      <sz val="12"/>
      <color indexed="10"/>
      <name val="游ゴシック"/>
      <family val="3"/>
      <charset val="128"/>
    </font>
    <font>
      <b/>
      <sz val="10.5"/>
      <name val="メイリオ"/>
      <family val="3"/>
      <charset val="128"/>
    </font>
    <font>
      <b/>
      <vertAlign val="subscript"/>
      <sz val="10.5"/>
      <name val="メイリオ"/>
      <family val="3"/>
      <charset val="128"/>
    </font>
    <font>
      <sz val="10.5"/>
      <name val="メイリオ"/>
      <family val="3"/>
      <charset val="128"/>
    </font>
    <font>
      <b/>
      <sz val="10.5"/>
      <color rgb="FFFF4B00"/>
      <name val="メイリオ"/>
      <family val="3"/>
      <charset val="128"/>
    </font>
    <font>
      <b/>
      <sz val="12"/>
      <color indexed="81"/>
      <name val="游ゴシック"/>
      <family val="3"/>
      <charset val="128"/>
    </font>
    <font>
      <b/>
      <sz val="10.5"/>
      <color theme="1"/>
      <name val="メイリオ"/>
      <family val="3"/>
      <charset val="128"/>
    </font>
    <font>
      <vertAlign val="superscript"/>
      <sz val="10.5"/>
      <name val="メイリオ"/>
      <family val="3"/>
      <charset val="128"/>
    </font>
    <font>
      <vertAlign val="subscript"/>
      <sz val="10.5"/>
      <name val="メイリオ"/>
      <family val="3"/>
      <charset val="128"/>
    </font>
    <font>
      <sz val="10.5"/>
      <color theme="1"/>
      <name val="メイリオ"/>
      <family val="3"/>
      <charset val="128"/>
    </font>
    <font>
      <vertAlign val="subscript"/>
      <sz val="10.5"/>
      <color theme="1"/>
      <name val="メイリオ"/>
      <family val="3"/>
      <charset val="128"/>
    </font>
    <font>
      <b/>
      <sz val="11"/>
      <color indexed="10"/>
      <name val="メイリオ"/>
      <family val="3"/>
      <charset val="128"/>
    </font>
    <font>
      <u/>
      <sz val="10.5"/>
      <name val="メイリオ"/>
      <family val="3"/>
      <charset val="128"/>
    </font>
    <font>
      <sz val="24"/>
      <name val="メイリオ"/>
      <family val="3"/>
      <charset val="128"/>
    </font>
    <font>
      <b/>
      <sz val="10.5"/>
      <color rgb="FFFF0000"/>
      <name val="メイリオ"/>
      <family val="3"/>
      <charset val="128"/>
    </font>
    <font>
      <u/>
      <sz val="10.5"/>
      <color theme="1"/>
      <name val="メイリオ"/>
      <family val="3"/>
      <charset val="128"/>
    </font>
    <font>
      <sz val="8"/>
      <name val="メイリオ"/>
      <family val="3"/>
      <charset val="128"/>
    </font>
    <font>
      <sz val="6"/>
      <name val="メイリオ"/>
      <family val="3"/>
      <charset val="128"/>
    </font>
    <font>
      <vertAlign val="superscript"/>
      <sz val="6"/>
      <name val="メイリオ"/>
      <family val="3"/>
      <charset val="128"/>
    </font>
  </fonts>
  <fills count="8">
    <fill>
      <patternFill patternType="none"/>
    </fill>
    <fill>
      <patternFill patternType="gray125"/>
    </fill>
    <fill>
      <patternFill patternType="solid">
        <fgColor indexed="43"/>
        <bgColor indexed="64"/>
      </patternFill>
    </fill>
    <fill>
      <patternFill patternType="solid">
        <fgColor rgb="FFFFEBB9"/>
        <bgColor indexed="64"/>
      </patternFill>
    </fill>
    <fill>
      <patternFill patternType="solid">
        <fgColor theme="0"/>
        <bgColor indexed="64"/>
      </patternFill>
    </fill>
    <fill>
      <patternFill patternType="solid">
        <fgColor theme="5" tint="0.59999389629810485"/>
        <bgColor indexed="64"/>
      </patternFill>
    </fill>
    <fill>
      <patternFill patternType="solid">
        <fgColor rgb="FFD4E5F4"/>
        <bgColor indexed="64"/>
      </patternFill>
    </fill>
    <fill>
      <patternFill patternType="solid">
        <fgColor rgb="FFFFF100"/>
        <bgColor indexed="64"/>
      </patternFill>
    </fill>
  </fills>
  <borders count="10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bottom style="dott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theme="0"/>
      </left>
      <right style="thin">
        <color theme="0"/>
      </right>
      <top style="thin">
        <color indexed="64"/>
      </top>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indexed="64"/>
      </right>
      <top style="thin">
        <color indexed="64"/>
      </top>
      <bottom/>
      <diagonal/>
    </border>
    <border>
      <left/>
      <right style="thin">
        <color theme="0"/>
      </right>
      <top/>
      <bottom/>
      <diagonal/>
    </border>
    <border>
      <left style="thin">
        <color indexed="64"/>
      </left>
      <right style="dotted">
        <color indexed="64"/>
      </right>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theme="0"/>
      </right>
      <top/>
      <bottom style="dotted">
        <color indexed="64"/>
      </bottom>
      <diagonal/>
    </border>
    <border>
      <left style="thin">
        <color theme="0"/>
      </left>
      <right style="thin">
        <color theme="0"/>
      </right>
      <top/>
      <bottom style="dotted">
        <color indexed="64"/>
      </bottom>
      <diagonal/>
    </border>
    <border>
      <left style="thin">
        <color theme="0"/>
      </left>
      <right style="thin">
        <color indexed="64"/>
      </right>
      <top/>
      <bottom style="dott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right style="medium">
        <color indexed="64"/>
      </right>
      <top style="double">
        <color indexed="64"/>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top/>
      <bottom style="thick">
        <color indexed="64"/>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left style="medium">
        <color indexed="64"/>
      </left>
      <right style="medium">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dotted">
        <color indexed="64"/>
      </right>
      <top/>
      <bottom style="thin">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0" fontId="19" fillId="0" borderId="0" applyNumberForma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941">
    <xf numFmtId="0" fontId="0" fillId="0" borderId="0" xfId="0">
      <alignment vertical="center"/>
    </xf>
    <xf numFmtId="0" fontId="6" fillId="0" borderId="0" xfId="0" applyFont="1">
      <alignment vertical="center"/>
    </xf>
    <xf numFmtId="0" fontId="4" fillId="0" borderId="0" xfId="0" applyFont="1">
      <alignment vertical="center"/>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6" fillId="0" borderId="0" xfId="0" applyFont="1" applyAlignment="1" applyProtection="1"/>
    <xf numFmtId="0" fontId="6" fillId="0" borderId="0" xfId="0" applyFont="1" applyAlignment="1" applyProtection="1">
      <alignment vertical="center"/>
    </xf>
    <xf numFmtId="176" fontId="5" fillId="0" borderId="3" xfId="0" applyNumberFormat="1" applyFont="1" applyBorder="1" applyAlignment="1" applyProtection="1">
      <alignment horizontal="right" vertical="center" wrapText="1"/>
    </xf>
    <xf numFmtId="176" fontId="5" fillId="0" borderId="5" xfId="0" applyNumberFormat="1" applyFont="1" applyBorder="1" applyAlignment="1" applyProtection="1">
      <alignment horizontal="right" vertical="center" wrapText="1"/>
    </xf>
    <xf numFmtId="0" fontId="5" fillId="0" borderId="5" xfId="0" applyFont="1" applyBorder="1" applyAlignment="1" applyProtection="1">
      <alignment horizontal="right" vertical="center" wrapText="1"/>
    </xf>
    <xf numFmtId="0" fontId="5" fillId="0" borderId="5" xfId="0" applyFont="1" applyBorder="1" applyAlignment="1" applyProtection="1">
      <alignment horizontal="center" vertical="center" wrapText="1"/>
    </xf>
    <xf numFmtId="0" fontId="5" fillId="0" borderId="3" xfId="0" applyFont="1" applyBorder="1" applyAlignment="1" applyProtection="1">
      <alignment vertical="center" shrinkToFit="1"/>
    </xf>
    <xf numFmtId="0" fontId="0" fillId="0" borderId="0" xfId="0" applyFill="1" applyBorder="1" applyAlignment="1">
      <alignment horizontal="center" vertical="center"/>
    </xf>
    <xf numFmtId="0" fontId="0" fillId="0" borderId="0" xfId="0" applyAlignment="1">
      <alignment horizontal="center" vertical="center"/>
    </xf>
    <xf numFmtId="0" fontId="0" fillId="0" borderId="0" xfId="0" applyFont="1">
      <alignment vertical="center"/>
    </xf>
    <xf numFmtId="0" fontId="6" fillId="0" borderId="6" xfId="0" applyFont="1" applyBorder="1" applyAlignment="1" applyProtection="1">
      <alignment vertical="center"/>
    </xf>
    <xf numFmtId="0" fontId="6" fillId="0" borderId="0" xfId="0" applyFont="1" applyBorder="1" applyAlignment="1" applyProtection="1">
      <alignment vertical="center"/>
    </xf>
    <xf numFmtId="0" fontId="5" fillId="0" borderId="0" xfId="0" applyFont="1" applyAlignment="1" applyProtection="1"/>
    <xf numFmtId="0" fontId="4" fillId="0" borderId="0" xfId="0" applyFont="1" applyAlignment="1">
      <alignment horizontal="justify" vertical="center"/>
    </xf>
    <xf numFmtId="0" fontId="4" fillId="0" borderId="0" xfId="0" applyFont="1" applyAlignment="1">
      <alignment horizontal="center" vertical="center"/>
    </xf>
    <xf numFmtId="0" fontId="19" fillId="0" borderId="0" xfId="2" applyBorder="1" applyAlignment="1">
      <alignment vertical="center" wrapText="1"/>
    </xf>
    <xf numFmtId="0" fontId="0" fillId="0" borderId="0" xfId="0" applyBorder="1">
      <alignment vertical="center"/>
    </xf>
    <xf numFmtId="0" fontId="6" fillId="0" borderId="0" xfId="0" applyFont="1" applyBorder="1">
      <alignment vertical="center"/>
    </xf>
    <xf numFmtId="0" fontId="20" fillId="0" borderId="0" xfId="0" applyFont="1" applyBorder="1" applyAlignment="1">
      <alignment vertical="center"/>
    </xf>
    <xf numFmtId="176" fontId="5" fillId="0" borderId="7" xfId="0" applyNumberFormat="1" applyFont="1" applyBorder="1" applyAlignment="1" applyProtection="1">
      <alignment horizontal="right" vertical="center" wrapText="1"/>
    </xf>
    <xf numFmtId="0" fontId="5" fillId="0" borderId="8" xfId="0" applyFont="1" applyBorder="1" applyAlignment="1" applyProtection="1">
      <alignment horizontal="right" vertical="center" wrapText="1"/>
    </xf>
    <xf numFmtId="176" fontId="5" fillId="0" borderId="1" xfId="0" applyNumberFormat="1" applyFont="1" applyBorder="1" applyAlignment="1" applyProtection="1">
      <alignment horizontal="right" vertical="center" wrapText="1"/>
    </xf>
    <xf numFmtId="176" fontId="5" fillId="0" borderId="9" xfId="0" applyNumberFormat="1" applyFont="1" applyBorder="1" applyAlignment="1" applyProtection="1">
      <alignment horizontal="right" vertical="center" wrapText="1"/>
    </xf>
    <xf numFmtId="187" fontId="5" fillId="0" borderId="9" xfId="0" applyNumberFormat="1" applyFont="1" applyBorder="1" applyAlignment="1" applyProtection="1">
      <alignment vertical="center" shrinkToFit="1"/>
    </xf>
    <xf numFmtId="0" fontId="4" fillId="0" borderId="0" xfId="0" applyFont="1" applyProtection="1">
      <alignment vertical="center"/>
    </xf>
    <xf numFmtId="0" fontId="4" fillId="0" borderId="10" xfId="0" applyFont="1" applyFill="1" applyBorder="1" applyAlignment="1" applyProtection="1">
      <alignment horizontal="center" vertical="center" shrinkToFit="1"/>
    </xf>
    <xf numFmtId="0" fontId="4" fillId="0" borderId="11" xfId="0" applyFont="1" applyFill="1" applyBorder="1" applyAlignment="1" applyProtection="1">
      <alignment horizontal="center" vertical="center"/>
    </xf>
    <xf numFmtId="0" fontId="3" fillId="0" borderId="0" xfId="0" applyFont="1" applyProtection="1">
      <alignment vertical="center"/>
    </xf>
    <xf numFmtId="0" fontId="1" fillId="0" borderId="0" xfId="0" applyFont="1" applyProtection="1">
      <alignment vertical="center"/>
    </xf>
    <xf numFmtId="0" fontId="3" fillId="0" borderId="0" xfId="0" applyFont="1" applyFill="1" applyBorder="1" applyAlignment="1" applyProtection="1">
      <alignment vertical="center"/>
    </xf>
    <xf numFmtId="0" fontId="1" fillId="0" borderId="0" xfId="0" applyFont="1" applyFill="1" applyProtection="1">
      <alignment vertical="center"/>
    </xf>
    <xf numFmtId="0" fontId="5" fillId="0" borderId="0" xfId="0" applyFont="1" applyBorder="1" applyAlignment="1" applyProtection="1">
      <alignment horizontal="center" vertical="center" wrapText="1"/>
    </xf>
    <xf numFmtId="0" fontId="3" fillId="0" borderId="0" xfId="0" applyFont="1" applyAlignment="1" applyProtection="1">
      <alignment horizontal="right" vertical="center"/>
    </xf>
    <xf numFmtId="0" fontId="4" fillId="0" borderId="0" xfId="0" applyFont="1" applyFill="1" applyProtection="1">
      <alignment vertical="center"/>
    </xf>
    <xf numFmtId="0" fontId="4" fillId="0" borderId="0" xfId="0" applyFont="1" applyAlignment="1" applyProtection="1">
      <alignment vertical="center"/>
    </xf>
    <xf numFmtId="0" fontId="4" fillId="0" borderId="11" xfId="0" applyFont="1" applyFill="1" applyBorder="1" applyAlignment="1" applyProtection="1">
      <alignment vertical="center"/>
    </xf>
    <xf numFmtId="0" fontId="4" fillId="0" borderId="14" xfId="0" applyFont="1" applyFill="1" applyBorder="1" applyAlignment="1" applyProtection="1">
      <alignment vertical="center"/>
    </xf>
    <xf numFmtId="0" fontId="4" fillId="0" borderId="6" xfId="0" applyFont="1" applyBorder="1" applyAlignment="1" applyProtection="1">
      <alignment horizontal="left" vertical="center" wrapText="1"/>
    </xf>
    <xf numFmtId="0" fontId="4" fillId="0" borderId="15" xfId="0" applyFont="1" applyFill="1" applyBorder="1" applyAlignment="1" applyProtection="1">
      <alignment vertical="center" wrapText="1"/>
    </xf>
    <xf numFmtId="0" fontId="3" fillId="4" borderId="0" xfId="0" applyFont="1" applyFill="1" applyBorder="1" applyAlignment="1" applyProtection="1">
      <alignment vertical="center"/>
    </xf>
    <xf numFmtId="182" fontId="5" fillId="0" borderId="3" xfId="0" applyNumberFormat="1" applyFont="1" applyFill="1" applyBorder="1" applyAlignment="1" applyProtection="1">
      <alignment horizontal="right" vertical="center" wrapText="1" shrinkToFit="1"/>
    </xf>
    <xf numFmtId="0" fontId="3" fillId="0" borderId="0" xfId="0" applyFont="1" applyAlignment="1" applyProtection="1">
      <alignment horizontal="left" vertical="center"/>
    </xf>
    <xf numFmtId="38" fontId="3" fillId="0" borderId="9" xfId="3" applyFont="1" applyBorder="1" applyProtection="1">
      <alignment vertical="center"/>
    </xf>
    <xf numFmtId="0" fontId="4" fillId="0" borderId="0" xfId="0" applyFont="1" applyFill="1" applyAlignment="1" applyProtection="1">
      <alignment horizontal="center" vertical="center"/>
    </xf>
    <xf numFmtId="0" fontId="21" fillId="0" borderId="0" xfId="0" applyFont="1">
      <alignment vertical="center"/>
    </xf>
    <xf numFmtId="0" fontId="22" fillId="0" borderId="0" xfId="0" applyFont="1">
      <alignment vertical="center"/>
    </xf>
    <xf numFmtId="0" fontId="23" fillId="0" borderId="0" xfId="0" applyFont="1">
      <alignment vertical="center"/>
    </xf>
    <xf numFmtId="0" fontId="9" fillId="0" borderId="0" xfId="0" applyFont="1" applyProtection="1">
      <alignment vertical="center"/>
    </xf>
    <xf numFmtId="178" fontId="4" fillId="0" borderId="0" xfId="0" applyNumberFormat="1" applyFont="1" applyBorder="1" applyAlignment="1" applyProtection="1">
      <alignment horizontal="right" wrapText="1"/>
    </xf>
    <xf numFmtId="0" fontId="9" fillId="0" borderId="0" xfId="0" applyFont="1" applyBorder="1" applyProtection="1">
      <alignment vertical="center"/>
    </xf>
    <xf numFmtId="178" fontId="4" fillId="0" borderId="2" xfId="0" applyNumberFormat="1" applyFont="1" applyBorder="1" applyAlignment="1" applyProtection="1">
      <alignment horizontal="center" vertical="center" wrapText="1"/>
    </xf>
    <xf numFmtId="176" fontId="4" fillId="0" borderId="3" xfId="0" applyNumberFormat="1" applyFont="1" applyFill="1" applyBorder="1" applyAlignment="1" applyProtection="1">
      <alignment horizontal="right" shrinkToFit="1"/>
    </xf>
    <xf numFmtId="0" fontId="6" fillId="0" borderId="3" xfId="0" applyFont="1" applyBorder="1" applyAlignment="1">
      <alignment horizontal="center" vertical="center"/>
    </xf>
    <xf numFmtId="0" fontId="6" fillId="0" borderId="3" xfId="0" applyFont="1" applyBorder="1">
      <alignment vertical="center"/>
    </xf>
    <xf numFmtId="0" fontId="6" fillId="0" borderId="0" xfId="0" applyFont="1" applyProtection="1">
      <alignmen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4" fillId="0" borderId="0" xfId="0" applyFont="1" applyFill="1" applyAlignment="1" applyProtection="1">
      <alignment horizontal="center" vertical="center" shrinkToFit="1"/>
    </xf>
    <xf numFmtId="0" fontId="4" fillId="0" borderId="0" xfId="0" applyFont="1" applyFill="1" applyBorder="1" applyAlignment="1" applyProtection="1">
      <alignment horizontal="right" vertical="center"/>
    </xf>
    <xf numFmtId="0" fontId="4" fillId="0" borderId="0" xfId="0" applyFont="1" applyFill="1" applyAlignment="1" applyProtection="1">
      <alignment vertical="center" wrapText="1"/>
    </xf>
    <xf numFmtId="0" fontId="4" fillId="0" borderId="0" xfId="0" applyFont="1" applyFill="1" applyAlignment="1" applyProtection="1">
      <alignment horizontal="left" vertical="center" wrapText="1"/>
    </xf>
    <xf numFmtId="0" fontId="4" fillId="0" borderId="17" xfId="0" applyFont="1" applyFill="1" applyBorder="1" applyAlignment="1" applyProtection="1">
      <alignment horizontal="right" vertical="center"/>
    </xf>
    <xf numFmtId="0" fontId="24" fillId="0" borderId="0" xfId="0" applyFont="1">
      <alignment vertical="center"/>
    </xf>
    <xf numFmtId="189" fontId="25" fillId="3" borderId="0" xfId="0" applyNumberFormat="1" applyFont="1" applyFill="1" applyBorder="1" applyAlignment="1" applyProtection="1">
      <alignment horizontal="right" vertical="center" wrapText="1"/>
    </xf>
    <xf numFmtId="0" fontId="5" fillId="6" borderId="0" xfId="0" applyNumberFormat="1" applyFont="1" applyFill="1" applyBorder="1" applyAlignment="1" applyProtection="1">
      <alignment horizontal="right" wrapText="1" shrinkToFit="1"/>
    </xf>
    <xf numFmtId="0" fontId="5" fillId="6" borderId="0" xfId="0" applyFont="1" applyFill="1" applyBorder="1" applyAlignment="1" applyProtection="1">
      <alignment horizontal="center" vertical="center" wrapText="1"/>
    </xf>
    <xf numFmtId="188" fontId="25" fillId="6" borderId="0" xfId="3" applyNumberFormat="1" applyFont="1" applyFill="1" applyBorder="1" applyAlignment="1" applyProtection="1">
      <alignment horizontal="right" vertical="center" wrapText="1"/>
    </xf>
    <xf numFmtId="2" fontId="25" fillId="3" borderId="0" xfId="0" applyNumberFormat="1" applyFont="1" applyFill="1" applyBorder="1" applyAlignment="1" applyProtection="1">
      <alignment horizontal="right" vertical="center" wrapText="1"/>
    </xf>
    <xf numFmtId="0" fontId="26" fillId="0" borderId="0" xfId="0" applyFont="1" applyAlignment="1" applyProtection="1">
      <alignment vertical="center"/>
    </xf>
    <xf numFmtId="0" fontId="27" fillId="0" borderId="0" xfId="0" applyFont="1" applyAlignment="1" applyProtection="1">
      <alignment vertical="center"/>
    </xf>
    <xf numFmtId="188" fontId="25" fillId="5" borderId="3" xfId="3" applyNumberFormat="1" applyFont="1" applyFill="1" applyBorder="1" applyAlignment="1" applyProtection="1">
      <alignment horizontal="right" vertical="center" wrapText="1"/>
      <protection locked="0"/>
    </xf>
    <xf numFmtId="0" fontId="25" fillId="5" borderId="3" xfId="0" applyFont="1" applyFill="1" applyBorder="1" applyAlignment="1" applyProtection="1">
      <alignment horizontal="right" vertical="center" wrapText="1"/>
      <protection locked="0"/>
    </xf>
    <xf numFmtId="0" fontId="28" fillId="0" borderId="0" xfId="0" applyFont="1">
      <alignment vertical="center"/>
    </xf>
    <xf numFmtId="0" fontId="6" fillId="5" borderId="3" xfId="0" applyFont="1" applyFill="1" applyBorder="1" applyAlignment="1" applyProtection="1">
      <alignment vertical="center" shrinkToFit="1"/>
      <protection locked="0"/>
    </xf>
    <xf numFmtId="0" fontId="4" fillId="0" borderId="0" xfId="0" applyFont="1" applyAlignment="1">
      <alignment vertical="center" wrapText="1"/>
    </xf>
    <xf numFmtId="0" fontId="4" fillId="0" borderId="0" xfId="0" applyFont="1" applyAlignment="1" applyProtection="1">
      <alignment horizontal="center" vertical="center"/>
    </xf>
    <xf numFmtId="0" fontId="16" fillId="0" borderId="0" xfId="0" applyFont="1" applyProtection="1">
      <alignment vertical="center"/>
    </xf>
    <xf numFmtId="0" fontId="16" fillId="0" borderId="0" xfId="0" applyFont="1" applyAlignment="1" applyProtection="1">
      <alignment horizontal="center" vertical="center"/>
    </xf>
    <xf numFmtId="0" fontId="30" fillId="0" borderId="0" xfId="0" applyFont="1" applyProtection="1">
      <alignment vertical="center"/>
    </xf>
    <xf numFmtId="0" fontId="32" fillId="0" borderId="0" xfId="0" applyFont="1" applyAlignment="1" applyProtection="1">
      <alignment horizontal="left" vertical="center"/>
    </xf>
    <xf numFmtId="0" fontId="32" fillId="0" borderId="0" xfId="0" applyFont="1" applyProtection="1">
      <alignment vertical="center"/>
    </xf>
    <xf numFmtId="176" fontId="5" fillId="0" borderId="3" xfId="0" applyNumberFormat="1" applyFont="1" applyFill="1" applyBorder="1" applyAlignment="1" applyProtection="1">
      <alignment horizontal="right" vertical="center" wrapText="1"/>
    </xf>
    <xf numFmtId="0" fontId="5" fillId="0" borderId="0" xfId="0" applyFo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left" vertical="center"/>
    </xf>
    <xf numFmtId="176" fontId="4" fillId="0" borderId="3" xfId="0" applyNumberFormat="1" applyFont="1" applyBorder="1" applyAlignment="1" applyProtection="1">
      <alignment horizontal="right" shrinkToFit="1"/>
    </xf>
    <xf numFmtId="0" fontId="4" fillId="0" borderId="5" xfId="0" applyFont="1" applyBorder="1" applyAlignment="1" applyProtection="1">
      <alignment horizontal="right" shrinkToFit="1"/>
    </xf>
    <xf numFmtId="178" fontId="4" fillId="0" borderId="1" xfId="0" applyNumberFormat="1" applyFont="1" applyBorder="1" applyAlignment="1" applyProtection="1">
      <alignment horizontal="right" shrinkToFit="1"/>
    </xf>
    <xf numFmtId="0" fontId="4" fillId="0" borderId="0" xfId="0" applyFont="1" applyFill="1" applyAlignment="1" applyProtection="1">
      <alignment horizontal="left" vertical="center"/>
    </xf>
    <xf numFmtId="0" fontId="4" fillId="0" borderId="0" xfId="0" applyFont="1" applyBorder="1">
      <alignment vertical="center"/>
    </xf>
    <xf numFmtId="0" fontId="4" fillId="0" borderId="0" xfId="0" applyFont="1" applyBorder="1" applyProtection="1">
      <alignment vertical="center"/>
    </xf>
    <xf numFmtId="0" fontId="4" fillId="0" borderId="0" xfId="0" applyFont="1" applyBorder="1" applyAlignment="1">
      <alignment horizontal="left" vertical="center"/>
    </xf>
    <xf numFmtId="0" fontId="4" fillId="0" borderId="0" xfId="0" applyFont="1" applyBorder="1" applyAlignment="1" applyProtection="1">
      <alignment horizontal="center" vertical="center"/>
    </xf>
    <xf numFmtId="0" fontId="4" fillId="0" borderId="0" xfId="0" applyFont="1" applyBorder="1" applyAlignment="1" applyProtection="1">
      <alignment horizontal="right" vertical="center"/>
    </xf>
    <xf numFmtId="0" fontId="4" fillId="0" borderId="0" xfId="0" applyFont="1" applyBorder="1" applyAlignment="1" applyProtection="1">
      <alignment horizontal="justify" vertical="center"/>
    </xf>
    <xf numFmtId="0" fontId="29" fillId="0" borderId="11" xfId="0" applyFont="1" applyFill="1" applyBorder="1" applyAlignment="1" applyProtection="1">
      <alignment vertical="center" wrapText="1"/>
    </xf>
    <xf numFmtId="0" fontId="29" fillId="0" borderId="14" xfId="0" applyFont="1" applyFill="1" applyBorder="1" applyAlignment="1" applyProtection="1">
      <alignment vertical="center" wrapText="1"/>
    </xf>
    <xf numFmtId="0" fontId="29" fillId="0" borderId="6" xfId="0" applyFont="1" applyFill="1" applyBorder="1" applyAlignment="1" applyProtection="1">
      <alignment vertical="center" wrapText="1"/>
    </xf>
    <xf numFmtId="0" fontId="29" fillId="0" borderId="6" xfId="0" applyFont="1" applyFill="1" applyBorder="1" applyAlignment="1" applyProtection="1">
      <alignment horizontal="center" vertical="center" wrapText="1"/>
    </xf>
    <xf numFmtId="0" fontId="29" fillId="0" borderId="19" xfId="0" applyFont="1" applyFill="1" applyBorder="1" applyAlignment="1" applyProtection="1">
      <alignment horizontal="left" vertical="center" shrinkToFit="1"/>
    </xf>
    <xf numFmtId="0" fontId="31" fillId="0" borderId="18" xfId="0" applyFont="1" applyFill="1" applyBorder="1" applyAlignment="1" applyProtection="1">
      <alignment horizontal="center" vertical="top" wrapText="1"/>
    </xf>
    <xf numFmtId="0" fontId="31" fillId="0" borderId="19" xfId="0" applyFont="1" applyFill="1" applyBorder="1" applyAlignment="1" applyProtection="1">
      <alignment vertical="top" shrinkToFit="1"/>
    </xf>
    <xf numFmtId="0" fontId="29" fillId="0" borderId="21" xfId="0" applyFont="1" applyFill="1" applyBorder="1" applyAlignment="1" applyProtection="1">
      <alignment horizontal="right" vertical="top" shrinkToFit="1"/>
    </xf>
    <xf numFmtId="0" fontId="29" fillId="0" borderId="19" xfId="0" applyFont="1" applyFill="1" applyBorder="1" applyAlignment="1" applyProtection="1">
      <alignment vertical="top" shrinkToFit="1"/>
    </xf>
    <xf numFmtId="0" fontId="29" fillId="0" borderId="56" xfId="0" applyFont="1" applyFill="1" applyBorder="1" applyAlignment="1" applyProtection="1">
      <alignment horizontal="left" vertical="center" wrapText="1"/>
    </xf>
    <xf numFmtId="0" fontId="30" fillId="0" borderId="4" xfId="0" applyFont="1" applyFill="1" applyBorder="1" applyAlignment="1" applyProtection="1">
      <alignment horizontal="center" vertical="center" wrapText="1"/>
    </xf>
    <xf numFmtId="0" fontId="10" fillId="0" borderId="12" xfId="0" applyFont="1" applyBorder="1" applyAlignment="1" applyProtection="1">
      <alignment vertical="center" wrapText="1"/>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6" fillId="0" borderId="0" xfId="0" applyFont="1" applyBorder="1" applyAlignment="1">
      <alignment horizontal="center" vertical="center"/>
    </xf>
    <xf numFmtId="0" fontId="6" fillId="0" borderId="6" xfId="0" applyFont="1" applyBorder="1">
      <alignment vertical="center"/>
    </xf>
    <xf numFmtId="0" fontId="4" fillId="0" borderId="0" xfId="0" applyFont="1" applyBorder="1" applyAlignment="1">
      <alignment horizontal="justify"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6" fillId="5" borderId="0" xfId="0" applyFont="1" applyFill="1" applyBorder="1" applyAlignment="1" applyProtection="1">
      <alignment horizontal="center" vertical="center" shrinkToFit="1"/>
      <protection locked="0"/>
    </xf>
    <xf numFmtId="0" fontId="6" fillId="0" borderId="0" xfId="0" applyFont="1" applyFill="1" applyBorder="1">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6" fillId="0" borderId="17" xfId="0" applyFont="1" applyBorder="1">
      <alignment vertical="center"/>
    </xf>
    <xf numFmtId="0" fontId="4" fillId="0" borderId="4" xfId="0" applyFont="1" applyBorder="1" applyAlignment="1">
      <alignment horizontal="justify" vertical="center" wrapText="1"/>
    </xf>
    <xf numFmtId="0" fontId="4" fillId="0" borderId="16" xfId="0" applyFont="1" applyBorder="1" applyAlignment="1">
      <alignment horizontal="justify" vertical="center" wrapText="1"/>
    </xf>
    <xf numFmtId="0" fontId="4" fillId="0" borderId="21" xfId="0" applyFont="1" applyBorder="1" applyAlignment="1">
      <alignment horizontal="justify" vertical="center" wrapText="1"/>
    </xf>
    <xf numFmtId="0" fontId="4" fillId="5" borderId="11" xfId="0" applyFont="1" applyFill="1" applyBorder="1" applyAlignment="1" applyProtection="1">
      <alignment horizontal="center" vertical="center" shrinkToFit="1"/>
      <protection locked="0"/>
    </xf>
    <xf numFmtId="0" fontId="4" fillId="0" borderId="11" xfId="0" applyFont="1" applyBorder="1" applyAlignment="1">
      <alignment horizontal="justify" vertical="center" wrapText="1"/>
    </xf>
    <xf numFmtId="0" fontId="6" fillId="0" borderId="11" xfId="0" applyFont="1" applyBorder="1">
      <alignment vertical="center"/>
    </xf>
    <xf numFmtId="0" fontId="6" fillId="0" borderId="14" xfId="0" applyFont="1" applyBorder="1">
      <alignment vertical="center"/>
    </xf>
    <xf numFmtId="0" fontId="4" fillId="0" borderId="6" xfId="0" applyFont="1" applyBorder="1" applyAlignment="1">
      <alignment horizontal="justify" vertical="center" wrapText="1"/>
    </xf>
    <xf numFmtId="0" fontId="4" fillId="0" borderId="4"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20" xfId="0" applyFont="1" applyBorder="1" applyAlignment="1">
      <alignment horizontal="left" vertical="center" wrapText="1" indent="1"/>
    </xf>
    <xf numFmtId="0" fontId="4" fillId="0" borderId="19"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0" borderId="12" xfId="0" applyFont="1" applyBorder="1" applyAlignment="1">
      <alignment horizontal="left" vertical="center" wrapText="1" indent="1"/>
    </xf>
    <xf numFmtId="0" fontId="4" fillId="0" borderId="12" xfId="0" applyFont="1" applyBorder="1" applyAlignment="1">
      <alignment horizontal="justify" vertical="center" wrapText="1"/>
    </xf>
    <xf numFmtId="0" fontId="4" fillId="0" borderId="12" xfId="0" applyFont="1" applyBorder="1" applyAlignment="1">
      <alignment horizontal="left" vertical="center" wrapText="1"/>
    </xf>
    <xf numFmtId="0" fontId="4" fillId="0" borderId="12" xfId="0" applyFont="1" applyFill="1" applyBorder="1" applyAlignment="1">
      <alignment horizontal="left" vertical="center" wrapText="1"/>
    </xf>
    <xf numFmtId="0" fontId="6" fillId="0" borderId="0" xfId="0" applyFont="1" applyBorder="1" applyAlignment="1">
      <alignment horizontal="right" vertical="center"/>
    </xf>
    <xf numFmtId="0" fontId="6" fillId="0" borderId="18" xfId="0" applyFont="1" applyBorder="1" applyAlignment="1">
      <alignment horizontal="center" vertical="center"/>
    </xf>
    <xf numFmtId="0" fontId="6" fillId="0" borderId="18" xfId="0" applyFont="1" applyBorder="1">
      <alignment vertical="center"/>
    </xf>
    <xf numFmtId="0" fontId="4" fillId="0" borderId="0" xfId="0" applyFont="1" applyFill="1" applyBorder="1" applyAlignment="1" applyProtection="1">
      <alignment horizontal="center" vertical="center" shrinkToFit="1"/>
    </xf>
    <xf numFmtId="0" fontId="4" fillId="0" borderId="0" xfId="0" applyFont="1" applyFill="1" applyBorder="1" applyAlignment="1" applyProtection="1">
      <alignment horizontal="left" vertical="center"/>
    </xf>
    <xf numFmtId="0" fontId="4" fillId="0" borderId="0" xfId="0" applyFont="1" applyFill="1" applyBorder="1" applyProtection="1">
      <alignment vertical="center"/>
    </xf>
    <xf numFmtId="0" fontId="4" fillId="0" borderId="18" xfId="0" applyFont="1" applyFill="1" applyBorder="1" applyAlignment="1" applyProtection="1">
      <alignment horizontal="right" vertical="center"/>
    </xf>
    <xf numFmtId="0" fontId="4" fillId="0" borderId="18" xfId="0" applyFont="1" applyFill="1" applyBorder="1" applyProtection="1">
      <alignment vertical="center"/>
    </xf>
    <xf numFmtId="0" fontId="4" fillId="0" borderId="18" xfId="0" applyFont="1" applyFill="1" applyBorder="1" applyAlignment="1" applyProtection="1">
      <alignment horizontal="left" vertical="center"/>
    </xf>
    <xf numFmtId="0" fontId="4" fillId="0" borderId="11" xfId="0" applyFont="1" applyFill="1" applyBorder="1" applyAlignment="1" applyProtection="1">
      <alignment horizontal="left" vertical="center"/>
    </xf>
    <xf numFmtId="0" fontId="4" fillId="0" borderId="18" xfId="0" applyFont="1" applyFill="1" applyBorder="1" applyAlignment="1" applyProtection="1">
      <alignment vertical="center"/>
    </xf>
    <xf numFmtId="0" fontId="6" fillId="0" borderId="0" xfId="0" applyFont="1" applyFill="1" applyProtection="1">
      <alignment vertical="center"/>
    </xf>
    <xf numFmtId="0" fontId="9" fillId="0" borderId="18" xfId="0" applyFont="1" applyFill="1" applyBorder="1" applyAlignment="1" applyProtection="1">
      <alignment vertical="center"/>
    </xf>
    <xf numFmtId="0" fontId="4" fillId="0" borderId="0" xfId="0" applyFont="1" applyFill="1" applyAlignment="1" applyProtection="1">
      <alignment horizontal="left" vertical="center" shrinkToFit="1"/>
    </xf>
    <xf numFmtId="0" fontId="5" fillId="0" borderId="0" xfId="0" applyFont="1" applyFill="1" applyBorder="1" applyAlignment="1" applyProtection="1">
      <alignment vertical="center"/>
    </xf>
    <xf numFmtId="0" fontId="5" fillId="0" borderId="18" xfId="0" applyFont="1" applyFill="1" applyBorder="1" applyAlignment="1" applyProtection="1">
      <alignment horizontal="right" vertical="center"/>
    </xf>
    <xf numFmtId="0" fontId="5" fillId="0" borderId="18" xfId="0" applyFont="1" applyFill="1" applyBorder="1" applyProtection="1">
      <alignment vertical="center"/>
    </xf>
    <xf numFmtId="0" fontId="5" fillId="0" borderId="18"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6" fillId="0" borderId="0" xfId="0" applyFont="1" applyBorder="1" applyProtection="1">
      <alignment vertical="center"/>
    </xf>
    <xf numFmtId="0" fontId="4" fillId="0" borderId="12" xfId="0" applyFont="1" applyBorder="1" applyAlignment="1" applyProtection="1">
      <alignment vertical="center"/>
    </xf>
    <xf numFmtId="0" fontId="4" fillId="0" borderId="12" xfId="0" applyFont="1" applyBorder="1" applyAlignment="1" applyProtection="1">
      <alignment vertical="center" shrinkToFit="1"/>
    </xf>
    <xf numFmtId="178" fontId="4" fillId="0" borderId="3" xfId="0" applyNumberFormat="1" applyFont="1" applyFill="1" applyBorder="1" applyAlignment="1" applyProtection="1">
      <alignment horizontal="right" shrinkToFit="1"/>
    </xf>
    <xf numFmtId="0" fontId="9" fillId="0" borderId="0" xfId="0" applyFont="1" applyFill="1" applyBorder="1" applyAlignment="1" applyProtection="1">
      <alignment vertical="center"/>
    </xf>
    <xf numFmtId="0" fontId="12" fillId="0" borderId="16" xfId="0" applyFont="1" applyBorder="1" applyAlignment="1" applyProtection="1">
      <alignment horizontal="right" shrinkToFit="1"/>
    </xf>
    <xf numFmtId="0" fontId="4" fillId="0" borderId="4" xfId="0" applyFont="1" applyBorder="1" applyProtection="1">
      <alignment vertical="center"/>
    </xf>
    <xf numFmtId="0" fontId="4" fillId="0" borderId="11" xfId="0" applyFont="1" applyFill="1" applyBorder="1" applyAlignment="1" applyProtection="1">
      <alignment horizontal="right" vertical="center"/>
    </xf>
    <xf numFmtId="0" fontId="4" fillId="0" borderId="11" xfId="0" applyFont="1" applyBorder="1" applyProtection="1">
      <alignment vertical="center"/>
    </xf>
    <xf numFmtId="182" fontId="4" fillId="0" borderId="3" xfId="0" applyNumberFormat="1" applyFont="1" applyBorder="1" applyAlignment="1" applyProtection="1">
      <alignment horizontal="center" vertical="center" shrinkToFit="1"/>
    </xf>
    <xf numFmtId="0" fontId="4" fillId="0" borderId="3" xfId="0" applyFont="1" applyFill="1" applyBorder="1" applyAlignment="1" applyProtection="1">
      <alignment horizontal="center" vertical="center" shrinkToFit="1"/>
    </xf>
    <xf numFmtId="189" fontId="4" fillId="0" borderId="3" xfId="0" applyNumberFormat="1" applyFont="1" applyFill="1" applyBorder="1" applyAlignment="1" applyProtection="1">
      <alignment horizontal="center" vertical="center" shrinkToFit="1"/>
    </xf>
    <xf numFmtId="181" fontId="7" fillId="0" borderId="2" xfId="0" applyNumberFormat="1" applyFont="1" applyBorder="1" applyAlignment="1" applyProtection="1">
      <alignment horizontal="right" vertical="center" shrinkToFit="1"/>
    </xf>
    <xf numFmtId="176" fontId="7" fillId="0" borderId="2" xfId="0" applyNumberFormat="1" applyFont="1" applyBorder="1" applyAlignment="1" applyProtection="1">
      <alignment horizontal="right" vertical="center" shrinkToFit="1"/>
    </xf>
    <xf numFmtId="179" fontId="7" fillId="0" borderId="2" xfId="0" applyNumberFormat="1" applyFont="1" applyBorder="1" applyAlignment="1" applyProtection="1">
      <alignment horizontal="right" vertical="center" shrinkToFit="1"/>
    </xf>
    <xf numFmtId="189" fontId="4" fillId="0" borderId="10" xfId="0" applyNumberFormat="1" applyFont="1" applyFill="1" applyBorder="1" applyAlignment="1" applyProtection="1">
      <alignment horizontal="center" vertical="center" shrinkToFit="1"/>
    </xf>
    <xf numFmtId="0" fontId="4" fillId="0" borderId="13" xfId="0" applyFont="1" applyBorder="1" applyAlignment="1" applyProtection="1">
      <alignment horizontal="center" wrapText="1"/>
    </xf>
    <xf numFmtId="0" fontId="4" fillId="0" borderId="2" xfId="0" applyFont="1" applyBorder="1" applyAlignment="1" applyProtection="1">
      <alignment horizontal="center" vertical="top" wrapText="1"/>
    </xf>
    <xf numFmtId="0" fontId="35" fillId="0" borderId="0" xfId="0" applyFont="1" applyFill="1" applyProtection="1">
      <alignment vertical="center"/>
    </xf>
    <xf numFmtId="0" fontId="29" fillId="0" borderId="3" xfId="0" applyFont="1" applyFill="1" applyBorder="1" applyAlignment="1" applyProtection="1">
      <alignment horizontal="center" vertical="center" wrapText="1"/>
    </xf>
    <xf numFmtId="0" fontId="4" fillId="5" borderId="0" xfId="0" applyFont="1" applyFill="1" applyBorder="1" applyAlignment="1" applyProtection="1">
      <alignment horizontal="center" vertical="center"/>
      <protection locked="0"/>
    </xf>
    <xf numFmtId="0" fontId="4" fillId="5" borderId="11"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right" vertical="center" wrapText="1"/>
    </xf>
    <xf numFmtId="0" fontId="6" fillId="0" borderId="0" xfId="0" applyFont="1" applyProtection="1">
      <alignment vertical="center"/>
      <protection locked="0"/>
    </xf>
    <xf numFmtId="0" fontId="4" fillId="0" borderId="0" xfId="0" applyFont="1" applyProtection="1">
      <alignment vertical="center"/>
      <protection locked="0"/>
    </xf>
    <xf numFmtId="0" fontId="38" fillId="0" borderId="0" xfId="0" applyFont="1" applyBorder="1">
      <alignment vertical="center"/>
    </xf>
    <xf numFmtId="0" fontId="39" fillId="0" borderId="0" xfId="0" applyFont="1" applyBorder="1">
      <alignment vertical="center"/>
    </xf>
    <xf numFmtId="0" fontId="39" fillId="0" borderId="0" xfId="0" applyFont="1" applyBorder="1" applyAlignment="1">
      <alignment horizontal="center" vertical="center"/>
    </xf>
    <xf numFmtId="0" fontId="39" fillId="0" borderId="0" xfId="0" applyFont="1" applyFill="1" applyBorder="1">
      <alignment vertical="center"/>
    </xf>
    <xf numFmtId="0" fontId="40" fillId="0" borderId="0" xfId="0" applyFont="1" applyBorder="1">
      <alignment vertical="center"/>
    </xf>
    <xf numFmtId="0" fontId="40" fillId="0" borderId="0" xfId="0" applyFont="1">
      <alignment vertical="center"/>
    </xf>
    <xf numFmtId="0" fontId="41" fillId="0" borderId="0" xfId="0" applyFont="1" applyBorder="1">
      <alignment vertical="center"/>
    </xf>
    <xf numFmtId="0" fontId="40" fillId="0" borderId="0" xfId="0" applyFont="1" applyBorder="1" applyAlignment="1">
      <alignment horizontal="right" vertical="center" indent="1"/>
    </xf>
    <xf numFmtId="0" fontId="40" fillId="0" borderId="0" xfId="4" applyFont="1" applyBorder="1">
      <alignment vertical="center"/>
    </xf>
    <xf numFmtId="0" fontId="39" fillId="0" borderId="0" xfId="0" applyFont="1" applyFill="1" applyBorder="1" applyAlignment="1">
      <alignment horizontal="left" vertical="center"/>
    </xf>
    <xf numFmtId="0" fontId="39" fillId="5" borderId="11" xfId="0" applyFont="1" applyFill="1" applyBorder="1" applyAlignment="1" applyProtection="1">
      <alignment horizontal="center" vertical="center" shrinkToFit="1"/>
      <protection locked="0"/>
    </xf>
    <xf numFmtId="0" fontId="39" fillId="0" borderId="14" xfId="0" applyFont="1" applyBorder="1">
      <alignment vertical="center"/>
    </xf>
    <xf numFmtId="0" fontId="39" fillId="0" borderId="6" xfId="0" applyFont="1" applyBorder="1" applyAlignment="1">
      <alignment horizontal="left" vertical="center"/>
    </xf>
    <xf numFmtId="0" fontId="39" fillId="0" borderId="55" xfId="0" applyFont="1" applyBorder="1">
      <alignment vertical="center"/>
    </xf>
    <xf numFmtId="0" fontId="39" fillId="0" borderId="12" xfId="0" applyFont="1" applyFill="1" applyBorder="1" applyAlignment="1">
      <alignment horizontal="right" vertical="center"/>
    </xf>
    <xf numFmtId="0" fontId="39" fillId="0" borderId="12" xfId="0" applyFont="1" applyFill="1" applyBorder="1" applyAlignment="1">
      <alignment horizontal="center" vertical="center"/>
    </xf>
    <xf numFmtId="0" fontId="39" fillId="0" borderId="12" xfId="0" applyFont="1" applyFill="1" applyBorder="1">
      <alignment vertical="center"/>
    </xf>
    <xf numFmtId="0" fontId="39" fillId="0" borderId="18" xfId="0" applyFont="1" applyFill="1" applyBorder="1" applyAlignment="1">
      <alignment horizontal="right" vertical="center"/>
    </xf>
    <xf numFmtId="0" fontId="39" fillId="0" borderId="18" xfId="0" applyFont="1" applyFill="1" applyBorder="1" applyAlignment="1">
      <alignment horizontal="center" vertical="center"/>
    </xf>
    <xf numFmtId="0" fontId="39" fillId="0" borderId="18" xfId="0" applyFont="1" applyFill="1" applyBorder="1">
      <alignment vertical="center"/>
    </xf>
    <xf numFmtId="0" fontId="39" fillId="5" borderId="11" xfId="0" applyFont="1" applyFill="1" applyBorder="1" applyAlignment="1" applyProtection="1">
      <alignment horizontal="center" vertical="center"/>
      <protection locked="0"/>
    </xf>
    <xf numFmtId="0" fontId="39" fillId="0" borderId="11" xfId="0" applyFont="1" applyBorder="1">
      <alignment vertical="center"/>
    </xf>
    <xf numFmtId="0" fontId="39" fillId="0" borderId="11" xfId="0" applyFont="1" applyBorder="1" applyAlignment="1">
      <alignment horizontal="center" vertical="center"/>
    </xf>
    <xf numFmtId="0" fontId="39" fillId="0" borderId="11" xfId="0" applyFont="1" applyFill="1" applyBorder="1" applyAlignment="1" applyProtection="1">
      <alignment vertical="center"/>
    </xf>
    <xf numFmtId="0" fontId="39" fillId="0" borderId="14" xfId="0" applyFont="1" applyBorder="1" applyAlignment="1">
      <alignment horizontal="left" vertical="center"/>
    </xf>
    <xf numFmtId="0" fontId="39" fillId="0" borderId="0" xfId="0" applyFont="1" applyBorder="1" applyAlignment="1">
      <alignment horizontal="right" vertical="center"/>
    </xf>
    <xf numFmtId="0" fontId="39" fillId="0" borderId="0" xfId="0" applyFont="1" applyFill="1" applyBorder="1" applyAlignment="1" applyProtection="1">
      <alignment horizontal="center" vertical="center"/>
      <protection locked="0"/>
    </xf>
    <xf numFmtId="0" fontId="39" fillId="0" borderId="0" xfId="0" applyFont="1" applyBorder="1" applyAlignment="1">
      <alignment horizontal="left" vertical="center"/>
    </xf>
    <xf numFmtId="0" fontId="39" fillId="0" borderId="0" xfId="0" applyFont="1" applyBorder="1" applyAlignment="1">
      <alignment horizontal="center" vertical="center" shrinkToFit="1"/>
    </xf>
    <xf numFmtId="0" fontId="39" fillId="0" borderId="0" xfId="0" applyFont="1" applyBorder="1" applyAlignment="1">
      <alignment vertical="center"/>
    </xf>
    <xf numFmtId="0" fontId="39" fillId="0" borderId="0" xfId="0" applyFont="1" applyBorder="1" applyAlignment="1" applyProtection="1">
      <alignment vertical="center"/>
    </xf>
    <xf numFmtId="0" fontId="39" fillId="0" borderId="0" xfId="0" applyFont="1" applyBorder="1" applyAlignment="1" applyProtection="1">
      <alignment horizontal="right" vertical="center"/>
    </xf>
    <xf numFmtId="0" fontId="39" fillId="0" borderId="0" xfId="0" applyFont="1" applyBorder="1" applyProtection="1">
      <alignment vertical="center"/>
    </xf>
    <xf numFmtId="0" fontId="39" fillId="0" borderId="0" xfId="0" applyFont="1" applyBorder="1" applyAlignment="1" applyProtection="1">
      <alignment horizontal="center" vertical="center"/>
    </xf>
    <xf numFmtId="0" fontId="40" fillId="0" borderId="0" xfId="0" applyFont="1" applyBorder="1" applyProtection="1">
      <alignment vertical="center"/>
    </xf>
    <xf numFmtId="0" fontId="41" fillId="0" borderId="0" xfId="0" applyFont="1" applyBorder="1" applyProtection="1">
      <alignment vertical="center"/>
    </xf>
    <xf numFmtId="0" fontId="40" fillId="0" borderId="0" xfId="0" applyFont="1" applyBorder="1" applyAlignment="1" applyProtection="1">
      <alignment horizontal="center" vertical="center"/>
    </xf>
    <xf numFmtId="0" fontId="43" fillId="0" borderId="0" xfId="0" applyFont="1" applyBorder="1" applyProtection="1">
      <alignment vertical="center"/>
      <protection locked="0"/>
    </xf>
    <xf numFmtId="0" fontId="45" fillId="0" borderId="0" xfId="0" applyFont="1" applyFill="1" applyBorder="1" applyAlignment="1">
      <alignment vertical="center"/>
    </xf>
    <xf numFmtId="0" fontId="45" fillId="0" borderId="0" xfId="0" applyFont="1" applyFill="1" applyBorder="1" applyAlignment="1">
      <alignment horizontal="left" vertical="center"/>
    </xf>
    <xf numFmtId="0" fontId="44" fillId="0" borderId="0" xfId="0" applyFont="1" applyBorder="1">
      <alignment vertical="center"/>
    </xf>
    <xf numFmtId="0" fontId="40" fillId="0" borderId="0" xfId="0" applyFont="1" applyAlignment="1">
      <alignment horizontal="center" vertical="center"/>
    </xf>
    <xf numFmtId="0" fontId="47" fillId="0" borderId="0" xfId="0" applyFont="1" applyBorder="1" applyAlignment="1" applyProtection="1">
      <alignment horizontal="center" vertical="center"/>
    </xf>
    <xf numFmtId="0" fontId="47" fillId="0" borderId="0" xfId="0" applyFont="1" applyBorder="1" applyAlignment="1">
      <alignment horizontal="center" vertical="center" shrinkToFit="1"/>
    </xf>
    <xf numFmtId="0" fontId="49" fillId="0" borderId="0" xfId="0" applyFont="1" applyBorder="1" applyAlignment="1" applyProtection="1">
      <alignment horizontal="center" vertical="center" shrinkToFit="1"/>
    </xf>
    <xf numFmtId="0" fontId="39" fillId="0" borderId="0" xfId="0" applyFont="1">
      <alignment vertical="center"/>
    </xf>
    <xf numFmtId="0" fontId="50" fillId="7" borderId="32" xfId="0" applyFont="1" applyFill="1" applyBorder="1" applyAlignment="1">
      <alignment horizontal="centerContinuous" vertical="center"/>
    </xf>
    <xf numFmtId="0" fontId="40" fillId="7" borderId="37" xfId="0" applyFont="1" applyFill="1" applyBorder="1" applyAlignment="1">
      <alignment horizontal="centerContinuous" vertical="center"/>
    </xf>
    <xf numFmtId="0" fontId="40" fillId="7" borderId="33" xfId="0" applyFont="1" applyFill="1" applyBorder="1" applyAlignment="1">
      <alignment horizontal="centerContinuous" vertical="center"/>
    </xf>
    <xf numFmtId="0" fontId="44" fillId="0" borderId="0" xfId="0" applyFont="1">
      <alignment vertical="center"/>
    </xf>
    <xf numFmtId="0" fontId="44" fillId="0" borderId="0" xfId="0" applyFont="1" applyAlignment="1">
      <alignment horizontal="center"/>
    </xf>
    <xf numFmtId="0" fontId="44" fillId="0" borderId="0" xfId="0" applyFont="1" applyAlignment="1"/>
    <xf numFmtId="0" fontId="51" fillId="0" borderId="0" xfId="0" applyFont="1" applyAlignment="1"/>
    <xf numFmtId="0" fontId="45" fillId="0" borderId="0" xfId="0" applyFont="1" applyBorder="1" applyAlignment="1" applyProtection="1">
      <alignment horizontal="center" vertical="center"/>
    </xf>
    <xf numFmtId="0" fontId="54" fillId="0" borderId="0" xfId="0" applyFont="1" applyAlignment="1">
      <alignment horizontal="center" vertical="center"/>
    </xf>
    <xf numFmtId="0" fontId="55" fillId="0" borderId="0" xfId="0" applyFont="1" applyAlignment="1">
      <alignment horizontal="left" vertical="center" indent="2"/>
    </xf>
    <xf numFmtId="0" fontId="54" fillId="0" borderId="4" xfId="0" applyFont="1" applyBorder="1" applyAlignment="1">
      <alignment horizontal="center" vertical="center"/>
    </xf>
    <xf numFmtId="0" fontId="44" fillId="0" borderId="11" xfId="0" applyFont="1" applyBorder="1">
      <alignment vertical="center"/>
    </xf>
    <xf numFmtId="0" fontId="40" fillId="0" borderId="11" xfId="0" applyFont="1" applyBorder="1">
      <alignment vertical="center"/>
    </xf>
    <xf numFmtId="0" fontId="40" fillId="0" borderId="11" xfId="0" applyFont="1" applyBorder="1" applyAlignment="1">
      <alignment horizontal="right" vertical="center"/>
    </xf>
    <xf numFmtId="0" fontId="40" fillId="0" borderId="14" xfId="0" applyFont="1" applyBorder="1">
      <alignment vertical="center"/>
    </xf>
    <xf numFmtId="0" fontId="40" fillId="0" borderId="11" xfId="0" applyFont="1" applyBorder="1" applyAlignment="1">
      <alignment horizontal="center" vertical="center"/>
    </xf>
    <xf numFmtId="0" fontId="40" fillId="0" borderId="0" xfId="0" applyFont="1" applyAlignment="1"/>
    <xf numFmtId="0" fontId="40" fillId="0" borderId="0" xfId="0" applyFont="1" applyAlignment="1">
      <alignment horizontal="center"/>
    </xf>
    <xf numFmtId="0" fontId="56" fillId="0" borderId="0" xfId="0" applyFont="1">
      <alignment vertical="center"/>
    </xf>
    <xf numFmtId="0" fontId="39" fillId="0" borderId="4" xfId="0" applyFont="1" applyBorder="1" applyAlignment="1">
      <alignment horizontal="right" vertical="top"/>
    </xf>
    <xf numFmtId="0" fontId="60" fillId="0" borderId="0" xfId="0" applyFont="1">
      <alignment vertical="center"/>
    </xf>
    <xf numFmtId="0" fontId="61" fillId="0" borderId="0" xfId="0" applyFont="1">
      <alignment vertical="center"/>
    </xf>
    <xf numFmtId="0" fontId="44" fillId="0" borderId="0" xfId="0" applyFont="1" applyAlignment="1">
      <alignment horizontal="left" vertical="center"/>
    </xf>
    <xf numFmtId="0" fontId="62" fillId="0" borderId="0" xfId="0" applyFont="1">
      <alignment vertical="center"/>
    </xf>
    <xf numFmtId="0" fontId="6" fillId="0" borderId="0" xfId="0" applyFont="1" applyFill="1" applyBorder="1" applyAlignment="1" applyProtection="1">
      <alignment horizontal="right" vertical="center"/>
    </xf>
    <xf numFmtId="0" fontId="67" fillId="0" borderId="0" xfId="0" applyFont="1">
      <alignment vertical="center"/>
    </xf>
    <xf numFmtId="0" fontId="68" fillId="0" borderId="0" xfId="0" applyFont="1">
      <alignment vertical="center"/>
    </xf>
    <xf numFmtId="0" fontId="42" fillId="0" borderId="0" xfId="0" applyFont="1">
      <alignment vertical="center"/>
    </xf>
    <xf numFmtId="0" fontId="6" fillId="5" borderId="3" xfId="0" applyFont="1" applyFill="1" applyBorder="1" applyAlignment="1" applyProtection="1">
      <alignment horizontal="center" vertical="center" shrinkToFit="1"/>
      <protection locked="0"/>
    </xf>
    <xf numFmtId="0" fontId="62" fillId="0" borderId="0" xfId="0" applyFont="1" applyProtection="1">
      <alignment vertical="center"/>
    </xf>
    <xf numFmtId="0" fontId="72" fillId="0" borderId="0" xfId="0" applyFont="1" applyAlignment="1" applyProtection="1">
      <alignment horizontal="left" vertical="center"/>
    </xf>
    <xf numFmtId="0" fontId="74" fillId="0" borderId="0" xfId="0" applyFont="1" applyProtection="1">
      <alignment vertical="center"/>
    </xf>
    <xf numFmtId="0" fontId="74" fillId="0" borderId="0" xfId="0" applyFont="1" applyAlignment="1" applyProtection="1">
      <alignment horizontal="center" vertical="center"/>
    </xf>
    <xf numFmtId="0" fontId="72" fillId="0" borderId="0" xfId="0" applyFont="1" applyProtection="1">
      <alignment vertical="center"/>
    </xf>
    <xf numFmtId="0" fontId="72" fillId="0" borderId="0" xfId="0" applyFont="1" applyAlignment="1" applyProtection="1">
      <alignment horizontal="center" vertical="center"/>
    </xf>
    <xf numFmtId="0" fontId="72" fillId="0" borderId="0" xfId="0" applyFont="1" applyAlignment="1" applyProtection="1">
      <alignment horizontal="right" vertical="center"/>
    </xf>
    <xf numFmtId="0" fontId="77" fillId="0" borderId="0" xfId="0" applyFont="1" applyAlignment="1" applyProtection="1">
      <alignment vertical="center"/>
    </xf>
    <xf numFmtId="0" fontId="74" fillId="0" borderId="0" xfId="0" applyFont="1" applyAlignment="1" applyProtection="1">
      <alignment vertical="center" shrinkToFit="1"/>
    </xf>
    <xf numFmtId="0" fontId="77" fillId="0" borderId="0" xfId="0" applyFont="1" applyProtection="1">
      <alignment vertical="center"/>
    </xf>
    <xf numFmtId="0" fontId="74" fillId="0" borderId="1" xfId="0" applyFont="1" applyBorder="1" applyAlignment="1" applyProtection="1">
      <alignment horizontal="center" vertical="center" wrapText="1"/>
    </xf>
    <xf numFmtId="0" fontId="74" fillId="0" borderId="2" xfId="0" applyFont="1" applyBorder="1" applyAlignment="1" applyProtection="1">
      <alignment horizontal="center" vertical="center" wrapText="1"/>
    </xf>
    <xf numFmtId="0" fontId="74" fillId="0" borderId="4" xfId="0" applyFont="1" applyBorder="1" applyAlignment="1" applyProtection="1">
      <alignment horizontal="center" wrapText="1"/>
    </xf>
    <xf numFmtId="0" fontId="74" fillId="0" borderId="3" xfId="0" applyFont="1" applyBorder="1" applyAlignment="1" applyProtection="1">
      <alignment horizontal="center" shrinkToFit="1"/>
    </xf>
    <xf numFmtId="0" fontId="74" fillId="0" borderId="16" xfId="0" applyFont="1" applyBorder="1" applyAlignment="1" applyProtection="1">
      <alignment horizontal="center" wrapText="1"/>
    </xf>
    <xf numFmtId="0" fontId="74" fillId="0" borderId="3" xfId="0" applyFont="1" applyBorder="1" applyAlignment="1" applyProtection="1">
      <alignment horizontal="center" wrapText="1"/>
    </xf>
    <xf numFmtId="0" fontId="74" fillId="0" borderId="12" xfId="0" applyFont="1" applyBorder="1" applyProtection="1">
      <alignment vertical="center"/>
    </xf>
    <xf numFmtId="0" fontId="74" fillId="0" borderId="12" xfId="0" applyFont="1" applyBorder="1" applyAlignment="1" applyProtection="1">
      <alignment horizontal="center" wrapText="1"/>
    </xf>
    <xf numFmtId="0" fontId="74" fillId="0" borderId="0" xfId="0" applyFont="1" applyBorder="1" applyProtection="1">
      <alignment vertical="center"/>
    </xf>
    <xf numFmtId="0" fontId="74" fillId="0" borderId="12" xfId="0" applyFont="1" applyBorder="1" applyAlignment="1" applyProtection="1">
      <alignment horizontal="center" shrinkToFit="1"/>
    </xf>
    <xf numFmtId="0" fontId="74" fillId="0" borderId="0" xfId="0" applyFont="1" applyBorder="1" applyAlignment="1" applyProtection="1">
      <alignment horizontal="right" wrapText="1"/>
    </xf>
    <xf numFmtId="0" fontId="74" fillId="0" borderId="0" xfId="0" applyFont="1" applyBorder="1" applyAlignment="1" applyProtection="1">
      <alignment horizontal="right" shrinkToFit="1"/>
    </xf>
    <xf numFmtId="0" fontId="80" fillId="0" borderId="0" xfId="0" applyFont="1" applyBorder="1" applyAlignment="1" applyProtection="1">
      <alignment shrinkToFit="1"/>
    </xf>
    <xf numFmtId="0" fontId="74" fillId="0" borderId="0" xfId="0" applyFont="1" applyFill="1" applyProtection="1">
      <alignment vertical="center"/>
    </xf>
    <xf numFmtId="178" fontId="74" fillId="0" borderId="0" xfId="0" applyNumberFormat="1" applyFont="1" applyBorder="1" applyAlignment="1" applyProtection="1">
      <alignment horizontal="right" wrapText="1"/>
    </xf>
    <xf numFmtId="189" fontId="74" fillId="2" borderId="0" xfId="0" applyNumberFormat="1" applyFont="1" applyFill="1" applyBorder="1" applyAlignment="1" applyProtection="1">
      <alignment horizontal="right" wrapText="1"/>
    </xf>
    <xf numFmtId="0" fontId="74" fillId="0" borderId="0" xfId="0" applyFont="1" applyBorder="1" applyAlignment="1" applyProtection="1">
      <alignment horizontal="center" vertical="top" wrapText="1"/>
    </xf>
    <xf numFmtId="0" fontId="74" fillId="0" borderId="0" xfId="0" applyFont="1" applyBorder="1" applyAlignment="1" applyProtection="1">
      <alignment wrapText="1"/>
    </xf>
    <xf numFmtId="0" fontId="80" fillId="0" borderId="4" xfId="0" applyFont="1" applyBorder="1" applyAlignment="1" applyProtection="1">
      <alignment vertical="center" textRotation="255"/>
    </xf>
    <xf numFmtId="0" fontId="74" fillId="0" borderId="14" xfId="3" applyNumberFormat="1" applyFont="1" applyBorder="1" applyAlignment="1" applyProtection="1">
      <alignment horizontal="right" vertical="center"/>
    </xf>
    <xf numFmtId="0" fontId="74" fillId="0" borderId="3" xfId="3" applyNumberFormat="1" applyFont="1" applyBorder="1" applyAlignment="1" applyProtection="1">
      <alignment horizontal="right" vertical="center"/>
    </xf>
    <xf numFmtId="0" fontId="74" fillId="0" borderId="3" xfId="3" applyNumberFormat="1" applyFont="1" applyBorder="1" applyAlignment="1" applyProtection="1">
      <alignment horizontal="right" vertical="center" shrinkToFit="1"/>
      <protection locked="0"/>
    </xf>
    <xf numFmtId="0" fontId="74" fillId="0" borderId="0" xfId="0" applyFont="1" applyBorder="1" applyAlignment="1" applyProtection="1">
      <alignment horizontal="left"/>
    </xf>
    <xf numFmtId="186" fontId="74" fillId="2" borderId="0" xfId="0" applyNumberFormat="1" applyFont="1" applyFill="1" applyBorder="1" applyAlignment="1" applyProtection="1">
      <alignment horizontal="right" wrapText="1"/>
    </xf>
    <xf numFmtId="0" fontId="80" fillId="0" borderId="3" xfId="0" applyFont="1" applyBorder="1" applyAlignment="1" applyProtection="1">
      <alignment vertical="center" textRotation="255"/>
    </xf>
    <xf numFmtId="0" fontId="74" fillId="0" borderId="2" xfId="3" applyNumberFormat="1" applyFont="1" applyBorder="1" applyAlignment="1" applyProtection="1">
      <alignment horizontal="right" vertical="center" shrinkToFit="1"/>
    </xf>
    <xf numFmtId="0" fontId="74" fillId="0" borderId="2" xfId="3" applyNumberFormat="1" applyFont="1" applyBorder="1" applyAlignment="1" applyProtection="1">
      <alignment horizontal="right" vertical="center"/>
    </xf>
    <xf numFmtId="0" fontId="80" fillId="0" borderId="12" xfId="0" applyFont="1" applyBorder="1" applyAlignment="1" applyProtection="1">
      <alignment vertical="center" textRotation="255"/>
    </xf>
    <xf numFmtId="0" fontId="80" fillId="0" borderId="12" xfId="0" applyFont="1" applyBorder="1" applyAlignment="1" applyProtection="1">
      <alignment vertical="center" shrinkToFit="1"/>
    </xf>
    <xf numFmtId="0" fontId="74" fillId="0" borderId="12" xfId="3" applyNumberFormat="1" applyFont="1" applyBorder="1" applyAlignment="1" applyProtection="1">
      <alignment horizontal="right" vertical="center"/>
    </xf>
    <xf numFmtId="0" fontId="74" fillId="2" borderId="0" xfId="0" applyFont="1" applyFill="1" applyBorder="1" applyAlignment="1" applyProtection="1">
      <alignment horizontal="right" wrapText="1"/>
    </xf>
    <xf numFmtId="0" fontId="80" fillId="0" borderId="0" xfId="0" applyFont="1" applyBorder="1" applyAlignment="1" applyProtection="1">
      <alignment vertical="center" textRotation="255"/>
    </xf>
    <xf numFmtId="0" fontId="80" fillId="0" borderId="0" xfId="0" applyFont="1" applyBorder="1" applyAlignment="1" applyProtection="1">
      <alignment horizontal="center" vertical="center"/>
    </xf>
    <xf numFmtId="0" fontId="80" fillId="0" borderId="0" xfId="0" applyFont="1" applyBorder="1" applyAlignment="1" applyProtection="1">
      <alignment vertical="center" shrinkToFit="1"/>
    </xf>
    <xf numFmtId="0" fontId="80" fillId="0" borderId="0" xfId="0" applyFont="1" applyBorder="1" applyAlignment="1" applyProtection="1">
      <alignment horizontal="center" vertical="center" wrapText="1"/>
    </xf>
    <xf numFmtId="0" fontId="74" fillId="0" borderId="0" xfId="0" applyFont="1" applyBorder="1" applyAlignment="1" applyProtection="1">
      <alignment horizontal="center" vertical="center" shrinkToFit="1"/>
    </xf>
    <xf numFmtId="0" fontId="74" fillId="0" borderId="0" xfId="0" applyFont="1" applyBorder="1" applyAlignment="1" applyProtection="1">
      <alignment horizontal="center" vertical="center"/>
    </xf>
    <xf numFmtId="0" fontId="74" fillId="0" borderId="0" xfId="0" applyFont="1" applyBorder="1" applyAlignment="1" applyProtection="1">
      <alignment vertical="center" wrapText="1"/>
    </xf>
    <xf numFmtId="0" fontId="74" fillId="0" borderId="0" xfId="0" applyFont="1" applyAlignment="1" applyProtection="1">
      <alignment horizontal="right" vertical="center" shrinkToFit="1"/>
    </xf>
    <xf numFmtId="0" fontId="74" fillId="0" borderId="0" xfId="0" applyFont="1" applyBorder="1" applyAlignment="1" applyProtection="1">
      <alignment horizontal="center" shrinkToFit="1"/>
    </xf>
    <xf numFmtId="0" fontId="74" fillId="0" borderId="0" xfId="0" applyFont="1" applyAlignment="1" applyProtection="1">
      <alignment horizontal="right" vertical="center"/>
    </xf>
    <xf numFmtId="0" fontId="74" fillId="0" borderId="9" xfId="0" applyNumberFormat="1" applyFont="1" applyBorder="1" applyProtection="1">
      <alignment vertical="center"/>
    </xf>
    <xf numFmtId="0" fontId="74" fillId="0" borderId="68" xfId="3" applyNumberFormat="1" applyFont="1" applyBorder="1" applyAlignment="1" applyProtection="1">
      <alignment horizontal="right" vertical="center" shrinkToFit="1"/>
      <protection locked="0"/>
    </xf>
    <xf numFmtId="0" fontId="74" fillId="0" borderId="69" xfId="3" applyNumberFormat="1" applyFont="1" applyBorder="1" applyAlignment="1" applyProtection="1">
      <alignment horizontal="right" vertical="center"/>
      <protection locked="0"/>
    </xf>
    <xf numFmtId="0" fontId="74" fillId="0" borderId="71" xfId="3" applyNumberFormat="1" applyFont="1" applyBorder="1" applyAlignment="1" applyProtection="1">
      <alignment horizontal="right" vertical="center"/>
      <protection locked="0"/>
    </xf>
    <xf numFmtId="0" fontId="74" fillId="0" borderId="73" xfId="3" applyNumberFormat="1" applyFont="1" applyBorder="1" applyAlignment="1" applyProtection="1">
      <alignment horizontal="right" vertical="center" shrinkToFit="1"/>
      <protection locked="0"/>
    </xf>
    <xf numFmtId="0" fontId="74" fillId="0" borderId="74" xfId="3" applyNumberFormat="1" applyFont="1" applyBorder="1" applyAlignment="1" applyProtection="1">
      <alignment horizontal="right" vertical="center"/>
      <protection locked="0"/>
    </xf>
    <xf numFmtId="0" fontId="4" fillId="0" borderId="3" xfId="0" applyFont="1" applyBorder="1" applyAlignment="1" applyProtection="1">
      <alignment horizontal="center" vertical="top" shrinkToFit="1"/>
    </xf>
    <xf numFmtId="0" fontId="4" fillId="5" borderId="3" xfId="0" applyNumberFormat="1" applyFont="1" applyFill="1" applyBorder="1" applyAlignment="1" applyProtection="1">
      <alignment horizontal="right" vertical="top" shrinkToFit="1"/>
      <protection locked="0"/>
    </xf>
    <xf numFmtId="176" fontId="4" fillId="0" borderId="3" xfId="0" applyNumberFormat="1" applyFont="1" applyBorder="1" applyAlignment="1" applyProtection="1">
      <alignment horizontal="right" vertical="top" shrinkToFit="1"/>
    </xf>
    <xf numFmtId="178" fontId="4" fillId="0" borderId="3" xfId="0" applyNumberFormat="1" applyFont="1" applyBorder="1" applyAlignment="1" applyProtection="1">
      <alignment horizontal="right" vertical="top" shrinkToFit="1"/>
    </xf>
    <xf numFmtId="0" fontId="4" fillId="0" borderId="5" xfId="0" applyFont="1" applyBorder="1" applyAlignment="1" applyProtection="1">
      <alignment horizontal="justify" vertical="top" shrinkToFit="1"/>
    </xf>
    <xf numFmtId="0" fontId="4" fillId="0" borderId="5" xfId="0" applyFont="1" applyBorder="1" applyAlignment="1" applyProtection="1">
      <alignment horizontal="right" vertical="top" shrinkToFit="1"/>
    </xf>
    <xf numFmtId="190" fontId="4" fillId="5" borderId="3" xfId="0" applyNumberFormat="1" applyFont="1" applyFill="1" applyBorder="1" applyAlignment="1" applyProtection="1">
      <alignment horizontal="right" vertical="top" shrinkToFit="1"/>
      <protection locked="0"/>
    </xf>
    <xf numFmtId="178" fontId="4" fillId="0" borderId="9" xfId="0" applyNumberFormat="1" applyFont="1" applyBorder="1" applyAlignment="1" applyProtection="1">
      <alignment horizontal="right" vertical="top" shrinkToFit="1"/>
    </xf>
    <xf numFmtId="178" fontId="4" fillId="0" borderId="3" xfId="0" applyNumberFormat="1" applyFont="1" applyFill="1" applyBorder="1" applyAlignment="1" applyProtection="1">
      <alignment horizontal="right" vertical="top" shrinkToFit="1"/>
    </xf>
    <xf numFmtId="176" fontId="4" fillId="0" borderId="3" xfId="0" applyNumberFormat="1" applyFont="1" applyFill="1" applyBorder="1" applyAlignment="1" applyProtection="1">
      <alignment horizontal="right" vertical="top" shrinkToFit="1"/>
    </xf>
    <xf numFmtId="178" fontId="4" fillId="0" borderId="1" xfId="0" applyNumberFormat="1" applyFont="1" applyBorder="1" applyAlignment="1" applyProtection="1">
      <alignment horizontal="right" vertical="top" shrinkToFit="1"/>
    </xf>
    <xf numFmtId="0" fontId="74" fillId="0" borderId="0" xfId="0" applyFont="1" applyProtection="1">
      <alignment vertical="center"/>
      <protection locked="0"/>
    </xf>
    <xf numFmtId="0" fontId="84" fillId="0" borderId="0" xfId="0" applyFont="1" applyAlignment="1">
      <alignment horizontal="center" vertical="center"/>
    </xf>
    <xf numFmtId="0" fontId="85" fillId="0" borderId="0" xfId="0" applyFont="1" applyProtection="1">
      <alignment vertical="center"/>
    </xf>
    <xf numFmtId="176" fontId="74" fillId="0" borderId="0" xfId="0" applyNumberFormat="1" applyFont="1" applyProtection="1">
      <alignment vertical="center"/>
    </xf>
    <xf numFmtId="0" fontId="74" fillId="0" borderId="3" xfId="0" applyFont="1" applyBorder="1" applyAlignment="1" applyProtection="1">
      <alignment horizontal="center" vertical="center" wrapText="1"/>
      <protection locked="0"/>
    </xf>
    <xf numFmtId="0" fontId="80" fillId="0" borderId="0" xfId="0" applyFont="1" applyProtection="1">
      <alignment vertical="center"/>
    </xf>
    <xf numFmtId="0" fontId="80" fillId="0" borderId="0" xfId="0" applyFont="1" applyProtection="1">
      <alignment vertical="center"/>
      <protection locked="0"/>
    </xf>
    <xf numFmtId="0" fontId="29" fillId="0" borderId="14" xfId="0" applyFont="1" applyFill="1" applyBorder="1" applyAlignment="1" applyProtection="1">
      <alignment horizontal="left" vertical="center" shrinkToFit="1"/>
    </xf>
    <xf numFmtId="0" fontId="29" fillId="0" borderId="20" xfId="0" applyFont="1" applyFill="1" applyBorder="1" applyAlignment="1" applyProtection="1">
      <alignment horizontal="left" vertical="center" shrinkToFit="1"/>
    </xf>
    <xf numFmtId="0" fontId="29" fillId="0" borderId="22" xfId="0" applyFont="1" applyFill="1" applyBorder="1" applyAlignment="1" applyProtection="1">
      <alignment horizontal="left" vertical="center" shrinkToFit="1"/>
    </xf>
    <xf numFmtId="0" fontId="29" fillId="0" borderId="58" xfId="0" applyFont="1" applyFill="1" applyBorder="1" applyAlignment="1" applyProtection="1">
      <alignment horizontal="left" vertical="center" shrinkToFit="1"/>
    </xf>
    <xf numFmtId="0" fontId="33" fillId="0" borderId="21" xfId="0" applyFont="1" applyFill="1" applyBorder="1" applyAlignment="1" applyProtection="1">
      <alignment horizontal="right" vertical="top" shrinkToFit="1"/>
    </xf>
    <xf numFmtId="0" fontId="18" fillId="0" borderId="0" xfId="0" applyFont="1" applyBorder="1" applyAlignment="1" applyProtection="1">
      <alignment horizontal="justify" vertical="center"/>
    </xf>
    <xf numFmtId="0" fontId="74" fillId="0" borderId="0" xfId="0" applyFont="1" applyBorder="1" applyAlignment="1" applyProtection="1">
      <alignment horizontal="center" vertical="center" wrapText="1"/>
    </xf>
    <xf numFmtId="0" fontId="74" fillId="0" borderId="1" xfId="0" applyFont="1" applyBorder="1" applyAlignment="1" applyProtection="1">
      <alignment horizontal="center" vertical="center" wrapText="1"/>
    </xf>
    <xf numFmtId="0" fontId="74" fillId="0" borderId="2" xfId="0" applyFont="1" applyBorder="1" applyAlignment="1" applyProtection="1">
      <alignment horizontal="center" vertical="center" wrapText="1"/>
    </xf>
    <xf numFmtId="0" fontId="41" fillId="0" borderId="0" xfId="0" applyFont="1">
      <alignment vertical="center"/>
    </xf>
    <xf numFmtId="0" fontId="39" fillId="0" borderId="4" xfId="0" applyFont="1" applyFill="1" applyBorder="1" applyAlignment="1" applyProtection="1">
      <alignment vertical="center"/>
      <protection locked="0"/>
    </xf>
    <xf numFmtId="0" fontId="4" fillId="5" borderId="3" xfId="0" applyNumberFormat="1" applyFont="1" applyFill="1" applyBorder="1" applyAlignment="1" applyProtection="1">
      <alignment horizontal="right" vertical="center" shrinkToFit="1"/>
      <protection locked="0"/>
    </xf>
    <xf numFmtId="176" fontId="4" fillId="0" borderId="3" xfId="0" applyNumberFormat="1" applyFont="1" applyBorder="1" applyAlignment="1" applyProtection="1">
      <alignment horizontal="right" vertical="center" shrinkToFit="1"/>
    </xf>
    <xf numFmtId="178" fontId="4" fillId="0" borderId="3" xfId="0" applyNumberFormat="1" applyFont="1" applyBorder="1" applyAlignment="1" applyProtection="1">
      <alignment horizontal="right" vertical="center" shrinkToFit="1"/>
    </xf>
    <xf numFmtId="0" fontId="4" fillId="5" borderId="3" xfId="0" applyFont="1" applyFill="1" applyBorder="1" applyAlignment="1" applyProtection="1">
      <alignment horizontal="center" vertical="center" shrinkToFit="1"/>
      <protection locked="0"/>
    </xf>
    <xf numFmtId="0" fontId="74" fillId="6" borderId="3" xfId="0" applyFont="1" applyFill="1" applyBorder="1" applyAlignment="1" applyProtection="1">
      <alignment horizontal="right" vertical="center" wrapText="1"/>
      <protection locked="0"/>
    </xf>
    <xf numFmtId="0" fontId="74" fillId="6" borderId="3" xfId="0" applyFont="1" applyFill="1" applyBorder="1" applyAlignment="1" applyProtection="1">
      <alignment horizontal="center" vertical="center" shrinkToFit="1"/>
      <protection locked="0"/>
    </xf>
    <xf numFmtId="0" fontId="74" fillId="6" borderId="2" xfId="0" applyFont="1" applyFill="1" applyBorder="1" applyAlignment="1" applyProtection="1">
      <alignment horizontal="center" vertical="center" shrinkToFit="1"/>
      <protection locked="0"/>
    </xf>
    <xf numFmtId="0" fontId="74" fillId="0" borderId="20" xfId="0" applyFont="1" applyBorder="1" applyAlignment="1" applyProtection="1">
      <alignment horizontal="center" wrapText="1"/>
    </xf>
    <xf numFmtId="0" fontId="74" fillId="0" borderId="3" xfId="0" applyFont="1" applyBorder="1" applyAlignment="1" applyProtection="1">
      <alignment horizontal="right" vertical="center" wrapText="1"/>
    </xf>
    <xf numFmtId="0" fontId="74" fillId="0" borderId="17" xfId="0" applyFont="1" applyBorder="1" applyProtection="1">
      <alignment vertical="center"/>
    </xf>
    <xf numFmtId="0" fontId="74" fillId="6" borderId="0" xfId="0" applyFont="1" applyFill="1" applyBorder="1" applyAlignment="1" applyProtection="1">
      <alignment horizontal="right" wrapText="1"/>
    </xf>
    <xf numFmtId="0" fontId="74" fillId="6" borderId="0" xfId="0" applyFont="1" applyFill="1" applyBorder="1" applyAlignment="1" applyProtection="1">
      <alignment horizontal="center" shrinkToFit="1"/>
    </xf>
    <xf numFmtId="0" fontId="74" fillId="6" borderId="0" xfId="0" applyFont="1" applyFill="1" applyBorder="1" applyAlignment="1" applyProtection="1">
      <alignment horizontal="right" vertical="center" wrapText="1"/>
    </xf>
    <xf numFmtId="0" fontId="74" fillId="6" borderId="0" xfId="0" applyFont="1" applyFill="1" applyBorder="1" applyAlignment="1" applyProtection="1">
      <alignment horizontal="center" vertical="center" shrinkToFit="1"/>
    </xf>
    <xf numFmtId="0" fontId="74" fillId="0" borderId="0" xfId="0" applyFont="1" applyBorder="1" applyAlignment="1" applyProtection="1">
      <alignment vertical="center"/>
    </xf>
    <xf numFmtId="0" fontId="74" fillId="6" borderId="82" xfId="0" applyFont="1" applyFill="1" applyBorder="1" applyAlignment="1" applyProtection="1">
      <alignment horizontal="right" vertical="center" wrapText="1"/>
    </xf>
    <xf numFmtId="0" fontId="74" fillId="6" borderId="83" xfId="0" applyFont="1" applyFill="1" applyBorder="1" applyAlignment="1" applyProtection="1">
      <alignment horizontal="center" vertical="center" shrinkToFit="1"/>
    </xf>
    <xf numFmtId="176" fontId="4" fillId="0" borderId="5" xfId="0" applyNumberFormat="1" applyFont="1" applyBorder="1" applyAlignment="1" applyProtection="1">
      <alignment horizontal="right" vertical="center" shrinkToFit="1"/>
    </xf>
    <xf numFmtId="0" fontId="74" fillId="0" borderId="84" xfId="0" applyFont="1" applyBorder="1" applyAlignment="1" applyProtection="1">
      <alignment horizontal="center" wrapText="1"/>
    </xf>
    <xf numFmtId="0" fontId="74" fillId="6" borderId="85" xfId="0" applyFont="1" applyFill="1" applyBorder="1" applyAlignment="1" applyProtection="1">
      <alignment horizontal="right" vertical="center" wrapText="1"/>
      <protection locked="0"/>
    </xf>
    <xf numFmtId="0" fontId="74" fillId="6" borderId="20" xfId="0" applyFont="1" applyFill="1" applyBorder="1" applyAlignment="1" applyProtection="1">
      <alignment horizontal="center" vertical="center" shrinkToFit="1"/>
    </xf>
    <xf numFmtId="0" fontId="74" fillId="0" borderId="18" xfId="0" applyFont="1" applyBorder="1" applyAlignment="1" applyProtection="1">
      <alignment horizontal="center" wrapText="1"/>
    </xf>
    <xf numFmtId="0" fontId="74" fillId="0" borderId="86" xfId="0" applyFont="1" applyBorder="1" applyAlignment="1" applyProtection="1">
      <alignment horizontal="right" wrapText="1"/>
    </xf>
    <xf numFmtId="0" fontId="4" fillId="0" borderId="5" xfId="0" applyFont="1" applyBorder="1" applyAlignment="1" applyProtection="1">
      <alignment horizontal="justify" vertical="center" shrinkToFit="1"/>
    </xf>
    <xf numFmtId="0" fontId="4" fillId="0" borderId="5" xfId="0" applyFont="1" applyBorder="1" applyAlignment="1" applyProtection="1">
      <alignment horizontal="right" vertical="center" shrinkToFit="1"/>
    </xf>
    <xf numFmtId="0" fontId="74" fillId="0" borderId="71" xfId="0" applyFont="1" applyBorder="1" applyAlignment="1" applyProtection="1">
      <alignment horizontal="center" wrapText="1"/>
    </xf>
    <xf numFmtId="184" fontId="74" fillId="5" borderId="87" xfId="0" applyNumberFormat="1" applyFont="1" applyFill="1" applyBorder="1" applyAlignment="1" applyProtection="1">
      <alignment horizontal="right" vertical="center" wrapText="1"/>
      <protection locked="0"/>
    </xf>
    <xf numFmtId="184" fontId="74" fillId="2" borderId="3" xfId="0" applyNumberFormat="1" applyFont="1" applyFill="1" applyBorder="1" applyAlignment="1" applyProtection="1">
      <alignment horizontal="right" vertical="center" wrapText="1"/>
    </xf>
    <xf numFmtId="0" fontId="74" fillId="5" borderId="14" xfId="0" applyFont="1" applyFill="1" applyBorder="1" applyAlignment="1" applyProtection="1">
      <alignment horizontal="right" vertical="center" wrapText="1"/>
      <protection locked="0"/>
    </xf>
    <xf numFmtId="0" fontId="74" fillId="2" borderId="3" xfId="0" applyFont="1" applyFill="1" applyBorder="1" applyAlignment="1" applyProtection="1">
      <alignment horizontal="right" vertical="center" wrapText="1"/>
    </xf>
    <xf numFmtId="0" fontId="74" fillId="5" borderId="72" xfId="0" applyFont="1" applyFill="1" applyBorder="1" applyAlignment="1" applyProtection="1">
      <alignment horizontal="right" vertical="center" wrapText="1"/>
      <protection locked="0"/>
    </xf>
    <xf numFmtId="0" fontId="74" fillId="0" borderId="0" xfId="0" applyFont="1" applyAlignment="1" applyProtection="1">
      <alignment vertical="center"/>
    </xf>
    <xf numFmtId="0" fontId="74" fillId="0" borderId="4" xfId="0" applyFont="1" applyBorder="1" applyAlignment="1" applyProtection="1">
      <alignment horizontal="center" vertical="center" shrinkToFit="1"/>
      <protection locked="0"/>
    </xf>
    <xf numFmtId="189" fontId="74" fillId="6" borderId="3" xfId="0" applyNumberFormat="1" applyFont="1" applyFill="1" applyBorder="1" applyAlignment="1" applyProtection="1">
      <alignment horizontal="right" vertical="center" wrapText="1"/>
      <protection locked="0"/>
    </xf>
    <xf numFmtId="0" fontId="74" fillId="6" borderId="1" xfId="0" applyFont="1" applyFill="1" applyBorder="1" applyAlignment="1" applyProtection="1">
      <alignment horizontal="right" vertical="center" wrapText="1"/>
      <protection locked="0"/>
    </xf>
    <xf numFmtId="0" fontId="74" fillId="0" borderId="16" xfId="0" applyFont="1" applyBorder="1" applyAlignment="1" applyProtection="1">
      <alignment horizontal="center" vertical="center" shrinkToFit="1"/>
      <protection locked="0"/>
    </xf>
    <xf numFmtId="180" fontId="74" fillId="6" borderId="88" xfId="0" applyNumberFormat="1" applyFont="1" applyFill="1" applyBorder="1" applyAlignment="1" applyProtection="1">
      <alignment horizontal="right" vertical="center" wrapText="1"/>
      <protection locked="0"/>
    </xf>
    <xf numFmtId="0" fontId="74" fillId="0" borderId="89" xfId="0" applyFont="1" applyBorder="1" applyAlignment="1" applyProtection="1">
      <alignment horizontal="center" vertical="center" shrinkToFit="1"/>
      <protection locked="0"/>
    </xf>
    <xf numFmtId="0" fontId="74" fillId="6" borderId="90" xfId="0" applyFont="1" applyFill="1" applyBorder="1" applyAlignment="1" applyProtection="1">
      <alignment horizontal="right" vertical="center" wrapText="1"/>
      <protection locked="0"/>
    </xf>
    <xf numFmtId="0" fontId="74" fillId="0" borderId="91" xfId="0" applyFont="1" applyBorder="1" applyAlignment="1" applyProtection="1">
      <alignment horizontal="center" vertical="center" shrinkToFit="1"/>
      <protection locked="0"/>
    </xf>
    <xf numFmtId="0" fontId="74" fillId="6" borderId="2" xfId="0" applyFont="1" applyFill="1" applyBorder="1" applyAlignment="1" applyProtection="1">
      <alignment horizontal="right" vertical="center" wrapText="1"/>
      <protection locked="0"/>
    </xf>
    <xf numFmtId="0" fontId="74" fillId="0" borderId="21" xfId="0" applyFont="1" applyBorder="1" applyAlignment="1" applyProtection="1">
      <alignment horizontal="center" vertical="center" shrinkToFit="1"/>
      <protection locked="0"/>
    </xf>
    <xf numFmtId="194" fontId="74" fillId="6" borderId="3" xfId="0" applyNumberFormat="1" applyFont="1" applyFill="1" applyBorder="1" applyAlignment="1" applyProtection="1">
      <alignment horizontal="right" vertical="center" wrapText="1"/>
      <protection locked="0"/>
    </xf>
    <xf numFmtId="0" fontId="74" fillId="0" borderId="3" xfId="0" applyFont="1" applyBorder="1" applyAlignment="1" applyProtection="1">
      <alignment horizontal="center" vertical="center" shrinkToFit="1"/>
      <protection locked="0"/>
    </xf>
    <xf numFmtId="0" fontId="74" fillId="0" borderId="1" xfId="0" applyFont="1" applyBorder="1" applyAlignment="1" applyProtection="1">
      <alignment horizontal="center" vertical="center" shrinkToFit="1"/>
      <protection locked="0"/>
    </xf>
    <xf numFmtId="0" fontId="74" fillId="6" borderId="88" xfId="0" applyFont="1" applyFill="1" applyBorder="1" applyAlignment="1" applyProtection="1">
      <alignment horizontal="right" vertical="center" wrapText="1"/>
      <protection locked="0"/>
    </xf>
    <xf numFmtId="0" fontId="74" fillId="0" borderId="2" xfId="0" applyFont="1" applyBorder="1" applyAlignment="1" applyProtection="1">
      <alignment horizontal="center" vertical="center" shrinkToFit="1"/>
      <protection locked="0"/>
    </xf>
    <xf numFmtId="184" fontId="74" fillId="6" borderId="3" xfId="0" applyNumberFormat="1" applyFont="1" applyFill="1" applyBorder="1" applyAlignment="1" applyProtection="1">
      <alignment horizontal="right" vertical="center" wrapText="1"/>
      <protection locked="0"/>
    </xf>
    <xf numFmtId="194" fontId="74" fillId="6" borderId="1" xfId="0" applyNumberFormat="1" applyFont="1" applyFill="1" applyBorder="1" applyAlignment="1" applyProtection="1">
      <alignment horizontal="right" vertical="center" wrapText="1"/>
      <protection locked="0"/>
    </xf>
    <xf numFmtId="194" fontId="74" fillId="0" borderId="3" xfId="0" applyNumberFormat="1" applyFont="1" applyBorder="1" applyAlignment="1" applyProtection="1">
      <alignment horizontal="right" vertical="center" wrapText="1"/>
    </xf>
    <xf numFmtId="189" fontId="74" fillId="0" borderId="3" xfId="0" applyNumberFormat="1" applyFont="1" applyBorder="1" applyAlignment="1" applyProtection="1">
      <alignment horizontal="right" vertical="center" wrapText="1"/>
    </xf>
    <xf numFmtId="180" fontId="74" fillId="0" borderId="3" xfId="0" applyNumberFormat="1" applyFont="1" applyBorder="1" applyAlignment="1" applyProtection="1">
      <alignment horizontal="right" vertical="center" wrapText="1"/>
    </xf>
    <xf numFmtId="0" fontId="74" fillId="0" borderId="16" xfId="0" applyFont="1" applyBorder="1" applyAlignment="1" applyProtection="1">
      <alignment horizontal="center" vertical="center" wrapText="1"/>
    </xf>
    <xf numFmtId="194" fontId="74" fillId="0" borderId="1" xfId="0" applyNumberFormat="1" applyFont="1" applyBorder="1" applyAlignment="1" applyProtection="1">
      <alignment horizontal="right" vertical="center" wrapText="1"/>
    </xf>
    <xf numFmtId="0" fontId="74" fillId="0" borderId="69" xfId="0" applyFont="1" applyBorder="1" applyAlignment="1" applyProtection="1">
      <alignment horizontal="center" vertical="center" shrinkToFit="1"/>
      <protection locked="0"/>
    </xf>
    <xf numFmtId="0" fontId="74" fillId="0" borderId="71" xfId="0" applyFont="1" applyBorder="1" applyAlignment="1" applyProtection="1">
      <alignment horizontal="center" vertical="center" shrinkToFit="1"/>
      <protection locked="0"/>
    </xf>
    <xf numFmtId="0" fontId="74" fillId="0" borderId="74" xfId="0" applyFont="1" applyBorder="1" applyAlignment="1" applyProtection="1">
      <alignment horizontal="center" vertical="center" shrinkToFit="1"/>
      <protection locked="0"/>
    </xf>
    <xf numFmtId="181" fontId="4" fillId="0" borderId="0" xfId="0" applyNumberFormat="1" applyFont="1" applyBorder="1" applyAlignment="1" applyProtection="1">
      <alignment horizontal="right" vertical="center" shrinkToFit="1"/>
    </xf>
    <xf numFmtId="0" fontId="74" fillId="0" borderId="12" xfId="0" applyFont="1" applyBorder="1" applyAlignment="1" applyProtection="1">
      <alignment horizontal="center" vertical="center" wrapText="1"/>
    </xf>
    <xf numFmtId="0" fontId="4" fillId="0" borderId="16" xfId="0" applyFont="1" applyFill="1" applyBorder="1" applyAlignment="1" applyProtection="1">
      <alignment horizontal="center" vertical="center" shrinkToFit="1"/>
    </xf>
    <xf numFmtId="0" fontId="4" fillId="0" borderId="21" xfId="0" applyFont="1" applyFill="1" applyBorder="1" applyAlignment="1" applyProtection="1">
      <alignment horizontal="center" vertical="center" shrinkToFit="1"/>
    </xf>
    <xf numFmtId="0" fontId="74" fillId="0" borderId="18" xfId="0" applyFont="1" applyBorder="1" applyProtection="1">
      <alignment vertical="center"/>
    </xf>
    <xf numFmtId="184" fontId="4" fillId="0" borderId="3" xfId="0" applyNumberFormat="1" applyFont="1" applyFill="1" applyBorder="1" applyAlignment="1" applyProtection="1">
      <alignment horizontal="center" vertical="center" shrinkToFit="1"/>
    </xf>
    <xf numFmtId="0" fontId="88" fillId="0" borderId="4" xfId="0" applyFont="1" applyBorder="1" applyProtection="1">
      <alignment vertical="center"/>
    </xf>
    <xf numFmtId="189" fontId="74" fillId="5" borderId="62" xfId="0" applyNumberFormat="1" applyFont="1" applyFill="1" applyBorder="1" applyAlignment="1" applyProtection="1">
      <alignment horizontal="center" vertical="center" wrapText="1"/>
    </xf>
    <xf numFmtId="0" fontId="74" fillId="0" borderId="94" xfId="0" applyFont="1" applyBorder="1" applyAlignment="1" applyProtection="1">
      <alignment horizontal="center" vertical="center" wrapText="1"/>
    </xf>
    <xf numFmtId="0" fontId="88" fillId="0" borderId="20" xfId="0" applyFont="1" applyBorder="1" applyAlignment="1" applyProtection="1">
      <alignment horizontal="center" vertical="center" wrapText="1"/>
    </xf>
    <xf numFmtId="181" fontId="4" fillId="5" borderId="0" xfId="0" applyNumberFormat="1" applyFont="1" applyFill="1" applyBorder="1" applyAlignment="1" applyProtection="1">
      <alignment horizontal="right" vertical="center" shrinkToFit="1"/>
    </xf>
    <xf numFmtId="189" fontId="74" fillId="0" borderId="3" xfId="0" applyNumberFormat="1" applyFont="1" applyBorder="1" applyAlignment="1" applyProtection="1">
      <alignment horizontal="center" vertical="center" wrapText="1"/>
      <protection locked="0"/>
    </xf>
    <xf numFmtId="0" fontId="74" fillId="0" borderId="4" xfId="0" applyFont="1" applyBorder="1" applyAlignment="1" applyProtection="1">
      <alignment horizontal="center" vertical="center" wrapText="1"/>
      <protection locked="0"/>
    </xf>
    <xf numFmtId="0" fontId="29" fillId="0" borderId="99" xfId="0" applyFont="1" applyFill="1" applyBorder="1" applyAlignment="1" applyProtection="1">
      <alignment horizontal="left" vertical="center" shrinkToFit="1"/>
    </xf>
    <xf numFmtId="0" fontId="29" fillId="0" borderId="100" xfId="0" applyFont="1" applyFill="1" applyBorder="1" applyAlignment="1" applyProtection="1">
      <alignment horizontal="left" vertical="center" wrapText="1"/>
    </xf>
    <xf numFmtId="0" fontId="74" fillId="0" borderId="95" xfId="0" applyNumberFormat="1" applyFont="1" applyFill="1" applyBorder="1" applyAlignment="1" applyProtection="1">
      <alignment horizontal="center" vertical="center" shrinkToFit="1"/>
    </xf>
    <xf numFmtId="0" fontId="74" fillId="0" borderId="3" xfId="0" applyFont="1" applyBorder="1" applyProtection="1">
      <alignment vertical="center"/>
    </xf>
    <xf numFmtId="0" fontId="7" fillId="5" borderId="3" xfId="0" applyNumberFormat="1" applyFont="1" applyFill="1" applyBorder="1" applyAlignment="1" applyProtection="1">
      <alignment horizontal="right" vertical="center" shrinkToFit="1"/>
      <protection locked="0"/>
    </xf>
    <xf numFmtId="182" fontId="7" fillId="5" borderId="3" xfId="0" applyNumberFormat="1" applyFont="1" applyFill="1" applyBorder="1" applyAlignment="1" applyProtection="1">
      <alignment horizontal="center" vertical="center" shrinkToFit="1"/>
      <protection locked="0"/>
    </xf>
    <xf numFmtId="182" fontId="7" fillId="5" borderId="3" xfId="0" applyNumberFormat="1" applyFont="1" applyFill="1" applyBorder="1" applyAlignment="1" applyProtection="1">
      <alignment horizontal="right" vertical="center" shrinkToFit="1"/>
      <protection locked="0"/>
    </xf>
    <xf numFmtId="182" fontId="7" fillId="5" borderId="3" xfId="0" applyNumberFormat="1" applyFont="1" applyFill="1" applyBorder="1" applyAlignment="1" applyProtection="1">
      <alignment horizontal="justify" vertical="center" shrinkToFit="1"/>
      <protection locked="0"/>
    </xf>
    <xf numFmtId="182" fontId="7" fillId="5" borderId="1" xfId="0" applyNumberFormat="1" applyFont="1" applyFill="1" applyBorder="1" applyAlignment="1" applyProtection="1">
      <alignment horizontal="right" vertical="center" shrinkToFit="1"/>
      <protection locked="0"/>
    </xf>
    <xf numFmtId="0" fontId="7" fillId="5" borderId="10" xfId="0" applyNumberFormat="1" applyFont="1" applyFill="1" applyBorder="1" applyAlignment="1" applyProtection="1">
      <alignment horizontal="right" vertical="center" shrinkToFit="1"/>
      <protection locked="0"/>
    </xf>
    <xf numFmtId="182" fontId="7" fillId="5" borderId="10" xfId="0" applyNumberFormat="1" applyFont="1" applyFill="1" applyBorder="1" applyAlignment="1" applyProtection="1">
      <alignment horizontal="right" vertical="center" shrinkToFit="1"/>
      <protection locked="0"/>
    </xf>
    <xf numFmtId="180" fontId="74" fillId="0" borderId="33" xfId="0" applyNumberFormat="1" applyFont="1" applyFill="1" applyBorder="1" applyAlignment="1" applyProtection="1">
      <alignment horizontal="center" vertical="center" wrapText="1" shrinkToFit="1"/>
      <protection locked="0"/>
    </xf>
    <xf numFmtId="0" fontId="74" fillId="5" borderId="9" xfId="0" applyFont="1" applyFill="1" applyBorder="1" applyAlignment="1" applyProtection="1">
      <alignment horizontal="center" vertical="center" wrapText="1"/>
      <protection locked="0"/>
    </xf>
    <xf numFmtId="177" fontId="74" fillId="0" borderId="9" xfId="0" applyNumberFormat="1" applyFont="1" applyFill="1" applyBorder="1" applyAlignment="1" applyProtection="1">
      <alignment horizontal="center" vertical="center" wrapText="1" shrinkToFit="1"/>
      <protection locked="0"/>
    </xf>
    <xf numFmtId="0" fontId="74" fillId="0" borderId="9" xfId="0" applyFont="1" applyBorder="1" applyAlignment="1" applyProtection="1">
      <alignment horizontal="center" vertical="center" wrapText="1"/>
      <protection locked="0"/>
    </xf>
    <xf numFmtId="0" fontId="4" fillId="0" borderId="0" xfId="0" applyFont="1" applyFill="1" applyProtection="1">
      <alignment vertical="center"/>
      <protection locked="0"/>
    </xf>
    <xf numFmtId="0" fontId="5" fillId="0" borderId="3" xfId="0" applyFont="1" applyBorder="1" applyAlignment="1" applyProtection="1">
      <alignment horizontal="center" vertical="center" wrapText="1"/>
    </xf>
    <xf numFmtId="0" fontId="29" fillId="0" borderId="11" xfId="0" applyFont="1" applyFill="1" applyBorder="1" applyAlignment="1" applyProtection="1">
      <alignment horizontal="right" vertical="center" wrapText="1"/>
    </xf>
    <xf numFmtId="0" fontId="29" fillId="0" borderId="4" xfId="0" applyFont="1" applyFill="1" applyBorder="1" applyAlignment="1" applyProtection="1">
      <alignment horizontal="center" vertical="center" wrapText="1"/>
    </xf>
    <xf numFmtId="0" fontId="29" fillId="0" borderId="11" xfId="0" applyFont="1" applyFill="1" applyBorder="1" applyAlignment="1" applyProtection="1">
      <alignment horizontal="center" vertical="center" wrapText="1"/>
    </xf>
    <xf numFmtId="0" fontId="29" fillId="0" borderId="11" xfId="0" applyFont="1" applyFill="1" applyBorder="1" applyAlignment="1" applyProtection="1">
      <alignment horizontal="left" vertical="center" wrapText="1"/>
    </xf>
    <xf numFmtId="0" fontId="29" fillId="0" borderId="6" xfId="0" applyFont="1" applyFill="1" applyBorder="1" applyAlignment="1" applyProtection="1">
      <alignment horizontal="left" vertical="center" wrapText="1"/>
    </xf>
    <xf numFmtId="0" fontId="74" fillId="0" borderId="3" xfId="0" applyFont="1" applyBorder="1" applyAlignment="1" applyProtection="1">
      <alignment horizontal="center" vertical="center" wrapText="1"/>
    </xf>
    <xf numFmtId="0" fontId="74" fillId="0" borderId="1" xfId="0" applyFont="1" applyBorder="1" applyAlignment="1" applyProtection="1">
      <alignment horizontal="center" vertical="center" wrapText="1"/>
    </xf>
    <xf numFmtId="0" fontId="74" fillId="0" borderId="2" xfId="0" applyFont="1" applyBorder="1" applyAlignment="1" applyProtection="1">
      <alignment horizontal="center" vertical="center" wrapText="1"/>
    </xf>
    <xf numFmtId="0" fontId="74" fillId="0" borderId="1" xfId="0" applyFont="1" applyBorder="1" applyAlignment="1" applyProtection="1">
      <alignment horizontal="center" vertical="center" shrinkToFit="1"/>
    </xf>
    <xf numFmtId="0" fontId="74" fillId="0" borderId="4"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1" xfId="0" applyFont="1" applyBorder="1" applyAlignment="1" applyProtection="1">
      <alignment horizontal="center" vertical="center" shrinkToFit="1"/>
    </xf>
    <xf numFmtId="0" fontId="4" fillId="0" borderId="2" xfId="0" applyFont="1" applyBorder="1" applyAlignment="1" applyProtection="1">
      <alignment horizontal="center" vertical="center" shrinkToFit="1"/>
    </xf>
    <xf numFmtId="0" fontId="4" fillId="0" borderId="3" xfId="0" applyFont="1" applyBorder="1" applyAlignment="1" applyProtection="1">
      <alignment horizontal="center" vertical="center" shrinkToFit="1"/>
    </xf>
    <xf numFmtId="0" fontId="74" fillId="0" borderId="3" xfId="0" applyFont="1" applyBorder="1" applyAlignment="1" applyProtection="1">
      <alignment horizontal="center" vertical="center"/>
    </xf>
    <xf numFmtId="0" fontId="74" fillId="0" borderId="3" xfId="0" applyFont="1" applyBorder="1" applyAlignment="1" applyProtection="1">
      <alignment horizontal="center" vertical="center" shrinkToFit="1"/>
    </xf>
    <xf numFmtId="0" fontId="74" fillId="0" borderId="0" xfId="0" applyFont="1" applyBorder="1" applyAlignment="1" applyProtection="1">
      <alignment horizontal="center" wrapText="1"/>
    </xf>
    <xf numFmtId="0" fontId="74" fillId="0" borderId="0"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0" xfId="0" applyFont="1" applyFill="1" applyAlignment="1" applyProtection="1">
      <alignment horizontal="left" vertical="center"/>
    </xf>
    <xf numFmtId="0" fontId="4" fillId="0" borderId="2" xfId="0" applyFont="1" applyBorder="1" applyAlignment="1" applyProtection="1">
      <alignment horizontal="center" vertical="center" wrapText="1"/>
    </xf>
    <xf numFmtId="0" fontId="5" fillId="0" borderId="3" xfId="0" applyFont="1" applyBorder="1" applyAlignment="1" applyProtection="1">
      <alignment horizontal="right" vertical="center" wrapText="1"/>
    </xf>
    <xf numFmtId="189" fontId="5" fillId="0" borderId="3" xfId="0" applyNumberFormat="1" applyFont="1" applyBorder="1" applyAlignment="1" applyProtection="1">
      <alignment horizontal="right" vertical="center" wrapText="1"/>
    </xf>
    <xf numFmtId="180" fontId="5" fillId="0" borderId="3" xfId="0" applyNumberFormat="1" applyFont="1" applyBorder="1" applyAlignment="1" applyProtection="1">
      <alignment horizontal="right" vertical="center" wrapText="1"/>
    </xf>
    <xf numFmtId="0" fontId="5" fillId="5" borderId="3" xfId="0" applyFont="1" applyFill="1" applyBorder="1" applyAlignment="1" applyProtection="1">
      <alignment horizontal="right" vertical="center" wrapText="1"/>
      <protection locked="0"/>
    </xf>
    <xf numFmtId="0" fontId="5" fillId="0" borderId="3" xfId="0" applyFont="1" applyFill="1" applyBorder="1" applyAlignment="1" applyProtection="1">
      <alignment horizontal="center" vertical="center" wrapText="1"/>
    </xf>
    <xf numFmtId="180" fontId="5" fillId="0" borderId="3" xfId="0" applyNumberFormat="1" applyFont="1" applyFill="1" applyBorder="1" applyAlignment="1" applyProtection="1">
      <alignment horizontal="right" vertical="center" wrapText="1"/>
    </xf>
    <xf numFmtId="0" fontId="5" fillId="0" borderId="3" xfId="0" applyFont="1" applyFill="1" applyBorder="1" applyAlignment="1" applyProtection="1">
      <alignment horizontal="right" vertical="center" wrapText="1"/>
    </xf>
    <xf numFmtId="189" fontId="5" fillId="0" borderId="3" xfId="0" applyNumberFormat="1" applyFont="1" applyFill="1" applyBorder="1" applyAlignment="1" applyProtection="1">
      <alignment horizontal="right" vertical="center" wrapText="1"/>
    </xf>
    <xf numFmtId="188" fontId="25" fillId="0" borderId="3" xfId="3" applyNumberFormat="1" applyFont="1" applyFill="1" applyBorder="1" applyAlignment="1" applyProtection="1">
      <alignment horizontal="right" vertical="center" wrapText="1"/>
    </xf>
    <xf numFmtId="182" fontId="5" fillId="0" borderId="3" xfId="0" applyNumberFormat="1" applyFont="1" applyFill="1" applyBorder="1" applyAlignment="1" applyProtection="1">
      <alignment horizontal="center" vertical="center" wrapText="1" shrinkToFit="1"/>
    </xf>
    <xf numFmtId="0" fontId="52" fillId="0" borderId="0" xfId="0" applyFont="1" applyAlignment="1">
      <alignment horizontal="center"/>
    </xf>
    <xf numFmtId="0" fontId="40" fillId="0" borderId="4" xfId="4" applyFont="1" applyBorder="1" applyAlignment="1" applyProtection="1">
      <alignment vertical="center"/>
      <protection locked="0"/>
    </xf>
    <xf numFmtId="0" fontId="40" fillId="0" borderId="14" xfId="0" applyFont="1" applyBorder="1" applyAlignment="1" applyProtection="1">
      <alignment vertical="center"/>
      <protection locked="0"/>
    </xf>
    <xf numFmtId="0" fontId="42" fillId="5" borderId="3" xfId="0" applyFont="1" applyFill="1" applyBorder="1" applyAlignment="1" applyProtection="1">
      <alignment horizontal="left" vertical="center"/>
      <protection locked="0"/>
    </xf>
    <xf numFmtId="0" fontId="39" fillId="5" borderId="4" xfId="0" applyFont="1" applyFill="1" applyBorder="1" applyAlignment="1" applyProtection="1">
      <alignment horizontal="left" vertical="center" shrinkToFit="1"/>
      <protection locked="0"/>
    </xf>
    <xf numFmtId="0" fontId="39" fillId="5" borderId="11" xfId="0" applyFont="1" applyFill="1" applyBorder="1" applyAlignment="1" applyProtection="1">
      <alignment horizontal="left" vertical="center" shrinkToFit="1"/>
      <protection locked="0"/>
    </xf>
    <xf numFmtId="0" fontId="39" fillId="5" borderId="14" xfId="0" applyFont="1" applyFill="1" applyBorder="1" applyAlignment="1" applyProtection="1">
      <alignment horizontal="left" vertical="center" shrinkToFit="1"/>
      <protection locked="0"/>
    </xf>
    <xf numFmtId="0" fontId="45" fillId="0" borderId="0" xfId="0" applyFont="1" applyFill="1" applyBorder="1" applyAlignment="1">
      <alignment horizontal="left" vertical="center"/>
    </xf>
    <xf numFmtId="0" fontId="40" fillId="0" borderId="0" xfId="0" applyFont="1" applyBorder="1" applyAlignment="1" applyProtection="1">
      <alignment horizontal="center" vertical="center" shrinkToFit="1"/>
    </xf>
    <xf numFmtId="0" fontId="15" fillId="0" borderId="0" xfId="0" applyFont="1" applyAlignment="1">
      <alignment horizontal="center" vertical="center"/>
    </xf>
    <xf numFmtId="0" fontId="6" fillId="5" borderId="0" xfId="0" applyFont="1" applyFill="1" applyBorder="1" applyAlignment="1" applyProtection="1">
      <alignment horizontal="left" vertical="center" shrinkToFit="1"/>
      <protection locked="0"/>
    </xf>
    <xf numFmtId="0" fontId="6" fillId="5" borderId="12" xfId="0" applyFont="1" applyFill="1" applyBorder="1" applyAlignment="1">
      <alignment horizontal="center" vertical="center"/>
    </xf>
    <xf numFmtId="0" fontId="6" fillId="5" borderId="18" xfId="0" applyFont="1" applyFill="1" applyBorder="1" applyAlignment="1">
      <alignment horizontal="center" vertical="center"/>
    </xf>
    <xf numFmtId="0" fontId="4" fillId="5" borderId="12" xfId="0" applyFont="1" applyFill="1" applyBorder="1" applyAlignment="1" applyProtection="1">
      <alignment horizontal="left" vertical="center" shrinkToFit="1"/>
      <protection locked="0"/>
    </xf>
    <xf numFmtId="0" fontId="4" fillId="5" borderId="20" xfId="0" applyFont="1" applyFill="1" applyBorder="1" applyAlignment="1" applyProtection="1">
      <alignment horizontal="left" vertical="center" shrinkToFit="1"/>
      <protection locked="0"/>
    </xf>
    <xf numFmtId="0" fontId="4" fillId="4" borderId="18" xfId="0" applyFont="1" applyFill="1" applyBorder="1" applyAlignment="1" applyProtection="1">
      <alignment horizontal="right" vertical="center" wrapText="1"/>
    </xf>
    <xf numFmtId="0" fontId="0" fillId="4" borderId="18" xfId="0" applyFill="1" applyBorder="1" applyAlignment="1" applyProtection="1">
      <alignment horizontal="right" vertical="center" wrapText="1"/>
    </xf>
    <xf numFmtId="0" fontId="4" fillId="5" borderId="18" xfId="0" applyFont="1" applyFill="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5" fillId="0" borderId="0" xfId="0" applyFont="1" applyBorder="1" applyAlignment="1">
      <alignment horizontal="center" vertical="center"/>
    </xf>
    <xf numFmtId="0" fontId="4" fillId="0" borderId="11" xfId="0" applyFont="1" applyBorder="1" applyAlignment="1">
      <alignment horizontal="left" vertical="center" wrapText="1"/>
    </xf>
    <xf numFmtId="0" fontId="4" fillId="0" borderId="14" xfId="0" applyFont="1" applyBorder="1" applyAlignment="1">
      <alignment horizontal="left" vertical="center" wrapText="1"/>
    </xf>
    <xf numFmtId="0" fontId="4" fillId="5" borderId="11"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shrinkToFit="1"/>
      <protection locked="0"/>
    </xf>
    <xf numFmtId="0" fontId="4" fillId="5" borderId="17" xfId="0" applyFont="1" applyFill="1" applyBorder="1" applyAlignment="1" applyProtection="1">
      <alignment horizontal="left" vertical="center" shrinkToFit="1"/>
      <protection locked="0"/>
    </xf>
    <xf numFmtId="0" fontId="6" fillId="4" borderId="0" xfId="0" applyFont="1" applyFill="1" applyBorder="1" applyAlignment="1" applyProtection="1">
      <alignment horizontal="left" vertical="center" shrinkToFit="1"/>
    </xf>
    <xf numFmtId="0" fontId="4" fillId="0" borderId="0" xfId="0" applyFont="1" applyBorder="1" applyAlignment="1">
      <alignment horizontal="left" vertical="center" wrapText="1"/>
    </xf>
    <xf numFmtId="0" fontId="4" fillId="0" borderId="16" xfId="0" applyFont="1" applyBorder="1" applyAlignment="1">
      <alignment horizontal="left" vertical="center" wrapText="1" indent="1"/>
    </xf>
    <xf numFmtId="0" fontId="0" fillId="0" borderId="21" xfId="0" applyBorder="1" applyAlignment="1">
      <alignment horizontal="left" vertical="center" wrapText="1" indent="1"/>
    </xf>
    <xf numFmtId="0" fontId="4" fillId="0" borderId="0" xfId="0" applyFont="1" applyBorder="1" applyAlignment="1">
      <alignment horizontal="left" vertical="center"/>
    </xf>
    <xf numFmtId="0" fontId="4" fillId="0" borderId="12" xfId="0" applyFont="1" applyBorder="1" applyAlignment="1">
      <alignment horizontal="left" vertical="center" wrapText="1"/>
    </xf>
    <xf numFmtId="0" fontId="4" fillId="0" borderId="20"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6" xfId="0" applyFont="1" applyBorder="1" applyAlignment="1">
      <alignment horizontal="left" vertical="center" wrapText="1" indent="1"/>
    </xf>
    <xf numFmtId="0" fontId="4" fillId="0" borderId="21" xfId="0" applyFont="1" applyBorder="1" applyAlignment="1">
      <alignment horizontal="left" vertical="center" wrapText="1" indent="1"/>
    </xf>
    <xf numFmtId="0" fontId="4" fillId="5" borderId="18" xfId="0" applyFont="1" applyFill="1" applyBorder="1" applyAlignment="1" applyProtection="1">
      <alignment horizontal="left" vertical="center" shrinkToFit="1"/>
      <protection locked="0"/>
    </xf>
    <xf numFmtId="0" fontId="4" fillId="5" borderId="19" xfId="0" applyFont="1" applyFill="1" applyBorder="1" applyAlignment="1" applyProtection="1">
      <alignment horizontal="left" vertical="center" shrinkToFit="1"/>
      <protection locked="0"/>
    </xf>
    <xf numFmtId="0" fontId="4" fillId="5" borderId="12"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6" fillId="0" borderId="4" xfId="0" applyFont="1" applyBorder="1" applyAlignment="1">
      <alignment horizontal="left" vertical="center"/>
    </xf>
    <xf numFmtId="0" fontId="6" fillId="0" borderId="11" xfId="0" applyFont="1" applyBorder="1" applyAlignment="1">
      <alignment horizontal="left" vertical="center"/>
    </xf>
    <xf numFmtId="0" fontId="6" fillId="0" borderId="14" xfId="0" applyFont="1" applyBorder="1" applyAlignment="1">
      <alignment horizontal="left" vertical="center"/>
    </xf>
    <xf numFmtId="0" fontId="29" fillId="5" borderId="4" xfId="0" applyFont="1" applyFill="1" applyBorder="1" applyAlignment="1" applyProtection="1">
      <alignment horizontal="left" vertical="center" wrapText="1"/>
      <protection locked="0"/>
    </xf>
    <xf numFmtId="0" fontId="29" fillId="5" borderId="11"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5" borderId="4" xfId="0" applyFont="1" applyFill="1" applyBorder="1" applyAlignment="1" applyProtection="1">
      <alignment horizontal="right" vertical="center" indent="1" shrinkToFit="1"/>
      <protection locked="0"/>
    </xf>
    <xf numFmtId="0" fontId="29" fillId="5" borderId="11" xfId="0" applyFont="1" applyFill="1" applyBorder="1" applyAlignment="1" applyProtection="1">
      <alignment horizontal="right" vertical="center" indent="1" shrinkToFit="1"/>
      <protection locked="0"/>
    </xf>
    <xf numFmtId="0" fontId="29" fillId="4" borderId="29" xfId="0" applyFont="1" applyFill="1" applyBorder="1" applyAlignment="1" applyProtection="1">
      <alignment horizontal="left" vertical="center" wrapText="1"/>
    </xf>
    <xf numFmtId="0" fontId="29" fillId="4" borderId="30" xfId="0" applyFont="1" applyFill="1" applyBorder="1" applyAlignment="1" applyProtection="1">
      <alignment horizontal="left" vertical="center" wrapText="1"/>
    </xf>
    <xf numFmtId="0" fontId="29" fillId="4" borderId="58" xfId="0" applyFont="1" applyFill="1" applyBorder="1" applyAlignment="1" applyProtection="1">
      <alignment horizontal="left" vertical="center" wrapText="1"/>
    </xf>
    <xf numFmtId="0" fontId="29" fillId="5" borderId="6" xfId="3" applyNumberFormat="1" applyFont="1" applyFill="1" applyBorder="1" applyAlignment="1" applyProtection="1">
      <alignment horizontal="left" indent="2" shrinkToFit="1"/>
      <protection locked="0"/>
    </xf>
    <xf numFmtId="0" fontId="29" fillId="5" borderId="0" xfId="3" applyNumberFormat="1" applyFont="1" applyFill="1" applyBorder="1" applyAlignment="1" applyProtection="1">
      <alignment horizontal="left" indent="2" shrinkToFit="1"/>
      <protection locked="0"/>
    </xf>
    <xf numFmtId="0" fontId="29" fillId="5" borderId="17" xfId="3" applyNumberFormat="1" applyFont="1" applyFill="1" applyBorder="1" applyAlignment="1" applyProtection="1">
      <alignment horizontal="left" indent="2" shrinkToFit="1"/>
      <protection locked="0"/>
    </xf>
    <xf numFmtId="0" fontId="7" fillId="0" borderId="0" xfId="0" applyFont="1" applyBorder="1" applyAlignment="1" applyProtection="1">
      <alignment horizontal="left" vertical="center" wrapText="1"/>
    </xf>
    <xf numFmtId="0" fontId="29" fillId="0" borderId="4" xfId="0" applyFont="1" applyFill="1" applyBorder="1" applyAlignment="1" applyProtection="1">
      <alignment horizontal="center" vertical="center" wrapText="1"/>
    </xf>
    <xf numFmtId="0" fontId="29" fillId="0" borderId="11" xfId="0" applyFont="1" applyFill="1" applyBorder="1" applyAlignment="1" applyProtection="1">
      <alignment horizontal="center" vertical="center" wrapText="1"/>
    </xf>
    <xf numFmtId="0" fontId="29" fillId="0" borderId="53" xfId="0" applyNumberFormat="1" applyFont="1" applyFill="1" applyBorder="1" applyAlignment="1" applyProtection="1">
      <alignment horizontal="left" wrapText="1" indent="2"/>
    </xf>
    <xf numFmtId="0" fontId="29" fillId="0" borderId="46" xfId="0" applyNumberFormat="1" applyFont="1" applyFill="1" applyBorder="1" applyAlignment="1" applyProtection="1">
      <alignment horizontal="left" wrapText="1" indent="2"/>
    </xf>
    <xf numFmtId="0" fontId="29" fillId="0" borderId="54" xfId="0" applyNumberFormat="1" applyFont="1" applyFill="1" applyBorder="1" applyAlignment="1" applyProtection="1">
      <alignment horizontal="left" wrapText="1" indent="2"/>
    </xf>
    <xf numFmtId="0" fontId="29" fillId="0" borderId="0" xfId="0" applyFont="1" applyFill="1" applyBorder="1" applyAlignment="1" applyProtection="1">
      <alignment horizontal="center" vertical="top" wrapText="1"/>
    </xf>
    <xf numFmtId="0" fontId="29" fillId="0" borderId="17" xfId="0" applyFont="1" applyFill="1" applyBorder="1" applyAlignment="1" applyProtection="1">
      <alignment horizontal="center" vertical="top" wrapText="1"/>
    </xf>
    <xf numFmtId="180" fontId="29" fillId="0" borderId="16" xfId="1" applyNumberFormat="1" applyFont="1" applyFill="1" applyBorder="1" applyAlignment="1" applyProtection="1">
      <alignment horizontal="center" vertical="center" wrapText="1"/>
    </xf>
    <xf numFmtId="180" fontId="29" fillId="0" borderId="20" xfId="1" applyNumberFormat="1" applyFont="1" applyFill="1" applyBorder="1" applyAlignment="1" applyProtection="1">
      <alignment horizontal="center" vertical="center" wrapText="1"/>
    </xf>
    <xf numFmtId="180" fontId="29" fillId="0" borderId="25" xfId="1" applyNumberFormat="1" applyFont="1" applyFill="1" applyBorder="1" applyAlignment="1" applyProtection="1">
      <alignment horizontal="center" vertical="center" wrapText="1"/>
    </xf>
    <xf numFmtId="180" fontId="29" fillId="0" borderId="27" xfId="1" applyNumberFormat="1" applyFont="1" applyFill="1" applyBorder="1" applyAlignment="1" applyProtection="1">
      <alignment horizontal="center" vertical="center" wrapText="1"/>
    </xf>
    <xf numFmtId="0" fontId="31" fillId="0" borderId="16" xfId="0" applyFont="1" applyFill="1" applyBorder="1" applyAlignment="1" applyProtection="1">
      <alignment horizontal="center" vertical="center" shrinkToFit="1"/>
    </xf>
    <xf numFmtId="0" fontId="31" fillId="0" borderId="12" xfId="0" applyFont="1" applyFill="1" applyBorder="1" applyAlignment="1" applyProtection="1">
      <alignment horizontal="center" vertical="center" shrinkToFit="1"/>
    </xf>
    <xf numFmtId="0" fontId="31" fillId="0" borderId="20" xfId="0" applyFont="1" applyFill="1" applyBorder="1" applyAlignment="1" applyProtection="1">
      <alignment horizontal="center" vertical="center" shrinkToFit="1"/>
    </xf>
    <xf numFmtId="192" fontId="29" fillId="0" borderId="16" xfId="1" applyNumberFormat="1" applyFont="1" applyFill="1" applyBorder="1" applyAlignment="1" applyProtection="1">
      <alignment horizontal="center" vertical="center" wrapText="1"/>
    </xf>
    <xf numFmtId="192" fontId="29" fillId="0" borderId="20" xfId="1" applyNumberFormat="1" applyFont="1" applyFill="1" applyBorder="1" applyAlignment="1" applyProtection="1">
      <alignment horizontal="center" vertical="center" wrapText="1"/>
    </xf>
    <xf numFmtId="192" fontId="29" fillId="0" borderId="21" xfId="1" applyNumberFormat="1" applyFont="1" applyFill="1" applyBorder="1" applyAlignment="1" applyProtection="1">
      <alignment horizontal="center" vertical="center" wrapText="1"/>
    </xf>
    <xf numFmtId="192" fontId="29" fillId="0" borderId="19" xfId="1" applyNumberFormat="1" applyFont="1" applyFill="1" applyBorder="1" applyAlignment="1" applyProtection="1">
      <alignment horizontal="center" vertical="center" wrapText="1"/>
    </xf>
    <xf numFmtId="0" fontId="29" fillId="0" borderId="59" xfId="0" applyFont="1" applyFill="1" applyBorder="1" applyAlignment="1" applyProtection="1">
      <alignment horizontal="right" vertical="top" shrinkToFit="1"/>
    </xf>
    <xf numFmtId="0" fontId="29" fillId="0" borderId="60" xfId="0" applyFont="1" applyFill="1" applyBorder="1" applyAlignment="1" applyProtection="1">
      <alignment horizontal="right" vertical="top" shrinkToFit="1"/>
    </xf>
    <xf numFmtId="0" fontId="29" fillId="0" borderId="61" xfId="0" applyFont="1" applyFill="1" applyBorder="1" applyAlignment="1" applyProtection="1">
      <alignment horizontal="right" vertical="top" shrinkToFit="1"/>
    </xf>
    <xf numFmtId="0" fontId="29" fillId="0" borderId="21" xfId="0" applyFont="1" applyFill="1" applyBorder="1" applyAlignment="1" applyProtection="1">
      <alignment horizontal="center" vertical="center" wrapText="1"/>
    </xf>
    <xf numFmtId="0" fontId="29" fillId="0" borderId="18" xfId="0" applyFont="1" applyFill="1" applyBorder="1" applyAlignment="1" applyProtection="1">
      <alignment horizontal="center" vertical="center" wrapText="1"/>
    </xf>
    <xf numFmtId="0" fontId="29" fillId="0" borderId="21" xfId="0" applyNumberFormat="1" applyFont="1" applyFill="1" applyBorder="1" applyAlignment="1" applyProtection="1">
      <alignment horizontal="center" vertical="center" shrinkToFit="1"/>
    </xf>
    <xf numFmtId="0" fontId="29" fillId="0" borderId="18" xfId="0" applyNumberFormat="1" applyFont="1" applyFill="1" applyBorder="1" applyAlignment="1" applyProtection="1">
      <alignment horizontal="center" vertical="center" shrinkToFit="1"/>
    </xf>
    <xf numFmtId="0" fontId="29" fillId="0" borderId="19" xfId="0" applyNumberFormat="1" applyFont="1" applyFill="1" applyBorder="1" applyAlignment="1" applyProtection="1">
      <alignment horizontal="center" vertical="center" shrinkToFit="1"/>
    </xf>
    <xf numFmtId="180" fontId="29" fillId="0" borderId="1" xfId="0" applyNumberFormat="1" applyFont="1" applyFill="1" applyBorder="1" applyAlignment="1" applyProtection="1">
      <alignment horizontal="center" vertical="center" wrapText="1"/>
    </xf>
    <xf numFmtId="180" fontId="29" fillId="0" borderId="31" xfId="0" applyNumberFormat="1" applyFont="1" applyFill="1" applyBorder="1" applyAlignment="1" applyProtection="1">
      <alignment horizontal="center" vertical="center" wrapText="1"/>
    </xf>
    <xf numFmtId="192" fontId="31" fillId="0" borderId="1" xfId="3" applyNumberFormat="1" applyFont="1" applyFill="1" applyBorder="1" applyAlignment="1" applyProtection="1">
      <alignment horizontal="center" vertical="center" wrapText="1"/>
    </xf>
    <xf numFmtId="192" fontId="31" fillId="0" borderId="2" xfId="3" applyNumberFormat="1" applyFont="1" applyFill="1" applyBorder="1" applyAlignment="1" applyProtection="1">
      <alignment horizontal="center" vertical="center" wrapText="1"/>
    </xf>
    <xf numFmtId="180" fontId="29" fillId="0" borderId="13" xfId="3" applyNumberFormat="1" applyFont="1" applyFill="1" applyBorder="1" applyAlignment="1" applyProtection="1">
      <alignment horizontal="center" vertical="center" wrapText="1"/>
    </xf>
    <xf numFmtId="180" fontId="29" fillId="0" borderId="2" xfId="3" applyNumberFormat="1" applyFont="1" applyFill="1" applyBorder="1" applyAlignment="1" applyProtection="1">
      <alignment horizontal="center" vertical="center" wrapText="1"/>
    </xf>
    <xf numFmtId="0" fontId="29" fillId="5" borderId="98" xfId="0" applyFont="1" applyFill="1" applyBorder="1" applyAlignment="1" applyProtection="1">
      <alignment horizontal="right" vertical="center" indent="1" shrinkToFit="1"/>
      <protection locked="0"/>
    </xf>
    <xf numFmtId="0" fontId="29" fillId="5" borderId="97" xfId="0" applyFont="1" applyFill="1" applyBorder="1" applyAlignment="1" applyProtection="1">
      <alignment horizontal="right" vertical="center" indent="1" shrinkToFit="1"/>
      <protection locked="0"/>
    </xf>
    <xf numFmtId="0" fontId="6" fillId="0" borderId="0" xfId="0" applyFont="1" applyBorder="1" applyAlignment="1" applyProtection="1">
      <alignment horizontal="center" vertical="center"/>
    </xf>
    <xf numFmtId="0" fontId="29" fillId="0" borderId="1" xfId="0" applyFont="1" applyFill="1" applyBorder="1" applyAlignment="1" applyProtection="1">
      <alignment horizontal="center" vertical="center" textRotation="255" wrapText="1"/>
    </xf>
    <xf numFmtId="0" fontId="29" fillId="0" borderId="13" xfId="0" applyFont="1" applyFill="1" applyBorder="1" applyAlignment="1" applyProtection="1">
      <alignment horizontal="center" vertical="center" textRotation="255" wrapText="1"/>
    </xf>
    <xf numFmtId="0" fontId="29" fillId="0" borderId="2" xfId="0" applyFont="1" applyFill="1" applyBorder="1" applyAlignment="1" applyProtection="1">
      <alignment horizontal="center" vertical="center" textRotation="255" wrapText="1"/>
    </xf>
    <xf numFmtId="0" fontId="29" fillId="0" borderId="16" xfId="0" applyFont="1" applyFill="1" applyBorder="1" applyAlignment="1" applyProtection="1">
      <alignment horizontal="center" wrapText="1"/>
    </xf>
    <xf numFmtId="0" fontId="29" fillId="0" borderId="12" xfId="0" applyFont="1" applyFill="1" applyBorder="1" applyAlignment="1" applyProtection="1">
      <alignment horizontal="center" wrapText="1"/>
    </xf>
    <xf numFmtId="0" fontId="29" fillId="0" borderId="20" xfId="0" applyFont="1" applyFill="1" applyBorder="1" applyAlignment="1" applyProtection="1">
      <alignment horizontal="center" wrapText="1"/>
    </xf>
    <xf numFmtId="38" fontId="29" fillId="0" borderId="21" xfId="3" applyFont="1" applyFill="1" applyBorder="1" applyAlignment="1" applyProtection="1">
      <alignment horizontal="center" vertical="center" wrapText="1"/>
    </xf>
    <xf numFmtId="38" fontId="29" fillId="0" borderId="18" xfId="3" applyFont="1" applyFill="1" applyBorder="1" applyAlignment="1" applyProtection="1">
      <alignment horizontal="center" vertical="center" wrapText="1"/>
    </xf>
    <xf numFmtId="180" fontId="29" fillId="0" borderId="6" xfId="0" applyNumberFormat="1" applyFont="1" applyFill="1" applyBorder="1" applyAlignment="1" applyProtection="1">
      <alignment horizontal="center" vertical="center" wrapText="1"/>
    </xf>
    <xf numFmtId="180" fontId="29" fillId="0" borderId="17" xfId="0" applyNumberFormat="1" applyFont="1" applyFill="1" applyBorder="1" applyAlignment="1" applyProtection="1">
      <alignment horizontal="center" vertical="center" wrapText="1"/>
    </xf>
    <xf numFmtId="180" fontId="29" fillId="0" borderId="21" xfId="0" applyNumberFormat="1" applyFont="1" applyFill="1" applyBorder="1" applyAlignment="1" applyProtection="1">
      <alignment horizontal="center" vertical="center" wrapText="1"/>
    </xf>
    <xf numFmtId="180" fontId="29" fillId="0" borderId="19" xfId="0" applyNumberFormat="1" applyFont="1" applyFill="1" applyBorder="1" applyAlignment="1" applyProtection="1">
      <alignment horizontal="center" vertical="center" wrapText="1"/>
    </xf>
    <xf numFmtId="0" fontId="29" fillId="0" borderId="59" xfId="0" applyFont="1" applyFill="1" applyBorder="1" applyAlignment="1" applyProtection="1">
      <alignment horizontal="right" vertical="top" wrapText="1"/>
    </xf>
    <xf numFmtId="0" fontId="29" fillId="0" borderId="60" xfId="0" applyFont="1" applyFill="1" applyBorder="1" applyAlignment="1" applyProtection="1">
      <alignment horizontal="right" vertical="top" wrapText="1"/>
    </xf>
    <xf numFmtId="0" fontId="29" fillId="0" borderId="61" xfId="0" applyFont="1" applyFill="1" applyBorder="1" applyAlignment="1" applyProtection="1">
      <alignment horizontal="right" vertical="top" wrapText="1"/>
    </xf>
    <xf numFmtId="0" fontId="29" fillId="0" borderId="21" xfId="0" applyFont="1" applyFill="1" applyBorder="1" applyAlignment="1" applyProtection="1">
      <alignment horizontal="left" vertical="center" wrapText="1"/>
    </xf>
    <xf numFmtId="0" fontId="29" fillId="0" borderId="19" xfId="0" applyFont="1" applyFill="1" applyBorder="1" applyAlignment="1" applyProtection="1">
      <alignment horizontal="left" vertical="center" wrapText="1"/>
    </xf>
    <xf numFmtId="38" fontId="29" fillId="5" borderId="21" xfId="3" applyFont="1" applyFill="1" applyBorder="1" applyAlignment="1" applyProtection="1">
      <alignment horizontal="center" vertical="center" shrinkToFit="1"/>
      <protection locked="0"/>
    </xf>
    <xf numFmtId="38" fontId="29" fillId="5" borderId="18" xfId="3" applyFont="1" applyFill="1" applyBorder="1" applyAlignment="1" applyProtection="1">
      <alignment horizontal="center" vertical="center" shrinkToFit="1"/>
      <protection locked="0"/>
    </xf>
    <xf numFmtId="0" fontId="29" fillId="0" borderId="16" xfId="0" applyFont="1" applyFill="1" applyBorder="1" applyAlignment="1" applyProtection="1">
      <alignment horizontal="center" vertical="center" wrapText="1"/>
    </xf>
    <xf numFmtId="0" fontId="29" fillId="0" borderId="12"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19" xfId="0" applyFont="1" applyFill="1" applyBorder="1" applyAlignment="1" applyProtection="1">
      <alignment horizontal="center" vertical="center" wrapText="1"/>
    </xf>
    <xf numFmtId="0" fontId="29" fillId="0" borderId="11" xfId="0" applyFont="1" applyFill="1" applyBorder="1" applyAlignment="1" applyProtection="1">
      <alignment horizontal="left" vertical="center" wrapText="1"/>
    </xf>
    <xf numFmtId="0" fontId="29" fillId="0" borderId="14" xfId="0" applyFont="1" applyFill="1" applyBorder="1" applyAlignment="1" applyProtection="1">
      <alignment horizontal="left" vertical="center" wrapText="1"/>
    </xf>
    <xf numFmtId="0" fontId="29" fillId="4" borderId="23" xfId="0" applyFont="1" applyFill="1" applyBorder="1" applyAlignment="1" applyProtection="1">
      <alignment horizontal="left" vertical="center" wrapText="1"/>
    </xf>
    <xf numFmtId="0" fontId="29" fillId="4" borderId="24" xfId="0" applyFont="1" applyFill="1" applyBorder="1" applyAlignment="1" applyProtection="1">
      <alignment horizontal="left" vertical="center" wrapText="1"/>
    </xf>
    <xf numFmtId="0" fontId="29" fillId="0" borderId="11" xfId="0" applyFont="1" applyFill="1" applyBorder="1" applyAlignment="1" applyProtection="1">
      <alignment horizontal="right" vertical="center" indent="1" shrinkToFit="1"/>
    </xf>
    <xf numFmtId="0" fontId="29" fillId="0" borderId="16" xfId="0" applyFont="1" applyFill="1" applyBorder="1" applyAlignment="1" applyProtection="1">
      <alignment horizontal="center" vertical="center" textRotation="255" wrapText="1"/>
    </xf>
    <xf numFmtId="0" fontId="29" fillId="0" borderId="6" xfId="0" applyFont="1" applyFill="1" applyBorder="1" applyAlignment="1" applyProtection="1">
      <alignment horizontal="center" vertical="center" textRotation="255" wrapText="1"/>
    </xf>
    <xf numFmtId="0" fontId="29" fillId="0" borderId="21" xfId="0" applyFont="1" applyFill="1" applyBorder="1" applyAlignment="1" applyProtection="1">
      <alignment horizontal="center" vertical="center" textRotation="255" wrapText="1"/>
    </xf>
    <xf numFmtId="191" fontId="29" fillId="5" borderId="21" xfId="0" applyNumberFormat="1" applyFont="1" applyFill="1" applyBorder="1" applyAlignment="1" applyProtection="1">
      <alignment horizontal="center" vertical="center" shrinkToFit="1"/>
      <protection locked="0"/>
    </xf>
    <xf numFmtId="191" fontId="29" fillId="5" borderId="18" xfId="0" applyNumberFormat="1" applyFont="1" applyFill="1" applyBorder="1" applyAlignment="1" applyProtection="1">
      <alignment horizontal="center" vertical="center" shrinkToFit="1"/>
      <protection locked="0"/>
    </xf>
    <xf numFmtId="191" fontId="29" fillId="5" borderId="19" xfId="0" applyNumberFormat="1" applyFont="1" applyFill="1" applyBorder="1" applyAlignment="1" applyProtection="1">
      <alignment horizontal="center" vertical="center" shrinkToFit="1"/>
      <protection locked="0"/>
    </xf>
    <xf numFmtId="0" fontId="29" fillId="4" borderId="96" xfId="0" applyFont="1" applyFill="1" applyBorder="1" applyAlignment="1" applyProtection="1">
      <alignment horizontal="left" vertical="center" wrapText="1"/>
    </xf>
    <xf numFmtId="0" fontId="29" fillId="4" borderId="97" xfId="0" applyFont="1" applyFill="1" applyBorder="1" applyAlignment="1" applyProtection="1">
      <alignment horizontal="left" vertical="center" wrapText="1"/>
    </xf>
    <xf numFmtId="0" fontId="29" fillId="0" borderId="53" xfId="3" applyNumberFormat="1" applyFont="1" applyFill="1" applyBorder="1" applyAlignment="1" applyProtection="1">
      <alignment horizontal="left" wrapText="1" indent="2"/>
    </xf>
    <xf numFmtId="0" fontId="29" fillId="0" borderId="46" xfId="3" applyNumberFormat="1" applyFont="1" applyFill="1" applyBorder="1" applyAlignment="1" applyProtection="1">
      <alignment horizontal="left" wrapText="1" indent="2"/>
    </xf>
    <xf numFmtId="0" fontId="29" fillId="0" borderId="54" xfId="3" applyNumberFormat="1" applyFont="1" applyFill="1" applyBorder="1" applyAlignment="1" applyProtection="1">
      <alignment horizontal="left" wrapText="1" indent="2"/>
    </xf>
    <xf numFmtId="0" fontId="29" fillId="5" borderId="0" xfId="0" applyFont="1" applyFill="1" applyBorder="1" applyAlignment="1" applyProtection="1">
      <alignment horizontal="center" vertical="top" shrinkToFit="1"/>
      <protection locked="0"/>
    </xf>
    <xf numFmtId="0" fontId="29" fillId="5" borderId="17" xfId="0" applyFont="1" applyFill="1" applyBorder="1" applyAlignment="1" applyProtection="1">
      <alignment horizontal="center" vertical="top" shrinkToFit="1"/>
      <protection locked="0"/>
    </xf>
    <xf numFmtId="0" fontId="29" fillId="5" borderId="16"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29" fillId="0" borderId="18" xfId="0" applyFont="1" applyFill="1" applyBorder="1" applyAlignment="1" applyProtection="1">
      <alignment horizontal="left" vertical="center" wrapText="1"/>
    </xf>
    <xf numFmtId="0" fontId="29" fillId="0" borderId="6"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29" fillId="0" borderId="17" xfId="0" applyFont="1" applyFill="1" applyBorder="1" applyAlignment="1" applyProtection="1">
      <alignment horizontal="left" vertical="center" wrapText="1"/>
    </xf>
    <xf numFmtId="38" fontId="29" fillId="5" borderId="21" xfId="3" applyFont="1" applyFill="1" applyBorder="1" applyAlignment="1" applyProtection="1">
      <alignment horizontal="center" vertical="center" wrapText="1"/>
      <protection locked="0"/>
    </xf>
    <xf numFmtId="38" fontId="29" fillId="5" borderId="18" xfId="3" applyFont="1" applyFill="1" applyBorder="1" applyAlignment="1" applyProtection="1">
      <alignment horizontal="center" vertical="center" wrapText="1"/>
      <protection locked="0"/>
    </xf>
    <xf numFmtId="0" fontId="29" fillId="0" borderId="4" xfId="0" applyFont="1" applyFill="1" applyBorder="1" applyAlignment="1" applyProtection="1">
      <alignment horizontal="right" vertical="center" wrapText="1"/>
    </xf>
    <xf numFmtId="0" fontId="29" fillId="0" borderId="11" xfId="0" applyFont="1" applyFill="1" applyBorder="1" applyAlignment="1" applyProtection="1">
      <alignment horizontal="right" vertical="center" wrapText="1"/>
    </xf>
    <xf numFmtId="0" fontId="29" fillId="5" borderId="28" xfId="0" applyFont="1" applyFill="1" applyBorder="1" applyAlignment="1" applyProtection="1">
      <alignment horizontal="right" vertical="center" indent="1" shrinkToFit="1"/>
      <protection locked="0"/>
    </xf>
    <xf numFmtId="0" fontId="29" fillId="5" borderId="24" xfId="0" applyFont="1" applyFill="1" applyBorder="1" applyAlignment="1" applyProtection="1">
      <alignment horizontal="right" vertical="center" indent="1" shrinkToFit="1"/>
      <protection locked="0"/>
    </xf>
    <xf numFmtId="0" fontId="29" fillId="4" borderId="16" xfId="0" applyFont="1" applyFill="1" applyBorder="1" applyAlignment="1" applyProtection="1">
      <alignment horizontal="right" vertical="center" wrapText="1" indent="1"/>
    </xf>
    <xf numFmtId="0" fontId="29" fillId="4" borderId="12" xfId="0" applyFont="1" applyFill="1" applyBorder="1" applyAlignment="1" applyProtection="1">
      <alignment horizontal="right" vertical="center" wrapText="1" indent="1"/>
    </xf>
    <xf numFmtId="0" fontId="29" fillId="5" borderId="57" xfId="0" applyFont="1" applyFill="1" applyBorder="1" applyAlignment="1" applyProtection="1">
      <alignment horizontal="right" vertical="center" indent="1" shrinkToFit="1"/>
      <protection locked="0"/>
    </xf>
    <xf numFmtId="0" fontId="29" fillId="5" borderId="30" xfId="0" applyFont="1" applyFill="1" applyBorder="1" applyAlignment="1" applyProtection="1">
      <alignment horizontal="right" vertical="center" indent="1" shrinkToFit="1"/>
      <protection locked="0"/>
    </xf>
    <xf numFmtId="0" fontId="33" fillId="0" borderId="1" xfId="0" applyFont="1" applyFill="1" applyBorder="1" applyAlignment="1" applyProtection="1">
      <alignment horizontal="center" vertical="center" wrapText="1"/>
    </xf>
    <xf numFmtId="0" fontId="33" fillId="0" borderId="2" xfId="0" applyFont="1" applyFill="1" applyBorder="1" applyAlignment="1" applyProtection="1">
      <alignment horizontal="center" vertical="center" wrapText="1"/>
    </xf>
    <xf numFmtId="0" fontId="33" fillId="0" borderId="16" xfId="0" applyFont="1" applyFill="1" applyBorder="1" applyAlignment="1" applyProtection="1">
      <alignment horizontal="center" vertical="center" wrapText="1"/>
    </xf>
    <xf numFmtId="0" fontId="33" fillId="0" borderId="20" xfId="0" applyFont="1" applyFill="1" applyBorder="1" applyAlignment="1" applyProtection="1">
      <alignment horizontal="center" vertical="center" wrapText="1"/>
    </xf>
    <xf numFmtId="0" fontId="33" fillId="0" borderId="21"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wrapText="1"/>
    </xf>
    <xf numFmtId="0" fontId="80" fillId="0" borderId="12" xfId="0" applyFont="1" applyBorder="1" applyAlignment="1" applyProtection="1">
      <alignment horizontal="center" vertical="center"/>
    </xf>
    <xf numFmtId="0" fontId="4" fillId="0" borderId="1"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3" xfId="0" applyFont="1" applyBorder="1" applyAlignment="1" applyProtection="1">
      <alignment horizontal="center" vertical="center" shrinkToFit="1"/>
    </xf>
    <xf numFmtId="0" fontId="74" fillId="0" borderId="1" xfId="0" applyFont="1" applyBorder="1" applyAlignment="1" applyProtection="1">
      <alignment horizontal="center" vertical="center" wrapText="1"/>
    </xf>
    <xf numFmtId="0" fontId="74" fillId="0" borderId="13" xfId="0" applyFont="1" applyBorder="1" applyAlignment="1" applyProtection="1">
      <alignment horizontal="center" vertical="center" wrapText="1"/>
    </xf>
    <xf numFmtId="0" fontId="74" fillId="0" borderId="2" xfId="0" applyFont="1" applyBorder="1" applyAlignment="1" applyProtection="1">
      <alignment horizontal="center" vertical="center" wrapText="1"/>
    </xf>
    <xf numFmtId="0" fontId="4" fillId="0" borderId="4" xfId="0" applyFont="1" applyFill="1" applyBorder="1" applyAlignment="1" applyProtection="1">
      <alignment horizontal="left" vertical="center" shrinkToFit="1"/>
    </xf>
    <xf numFmtId="0" fontId="4" fillId="0" borderId="11" xfId="0" applyFont="1" applyFill="1" applyBorder="1" applyAlignment="1" applyProtection="1">
      <alignment horizontal="left" vertical="center" shrinkToFit="1"/>
    </xf>
    <xf numFmtId="0" fontId="4" fillId="0" borderId="14" xfId="0" applyFont="1" applyFill="1" applyBorder="1" applyAlignment="1" applyProtection="1">
      <alignment horizontal="left" vertical="center" shrinkToFit="1"/>
    </xf>
    <xf numFmtId="0" fontId="69" fillId="0" borderId="3" xfId="0" applyFont="1" applyBorder="1" applyAlignment="1" applyProtection="1">
      <alignment horizontal="center" vertical="center" shrinkToFit="1"/>
    </xf>
    <xf numFmtId="0" fontId="74" fillId="0" borderId="3" xfId="0" applyFont="1" applyBorder="1" applyAlignment="1" applyProtection="1">
      <alignment horizontal="center" vertical="center" shrinkToFit="1"/>
    </xf>
    <xf numFmtId="0" fontId="80" fillId="0" borderId="3" xfId="0" applyFont="1" applyBorder="1" applyAlignment="1" applyProtection="1">
      <alignment horizontal="center" vertical="center" shrinkToFit="1"/>
    </xf>
    <xf numFmtId="0" fontId="80" fillId="0" borderId="1" xfId="0" applyFont="1" applyBorder="1" applyAlignment="1" applyProtection="1">
      <alignment horizontal="center" vertical="center" shrinkToFit="1"/>
    </xf>
    <xf numFmtId="0" fontId="74" fillId="0" borderId="3" xfId="0" applyFont="1" applyBorder="1" applyAlignment="1" applyProtection="1">
      <alignment horizontal="center" vertical="center" wrapText="1"/>
    </xf>
    <xf numFmtId="0" fontId="4" fillId="0" borderId="1" xfId="0" applyFont="1" applyBorder="1" applyAlignment="1" applyProtection="1">
      <alignment horizontal="center" vertical="center" shrinkToFit="1"/>
    </xf>
    <xf numFmtId="0" fontId="4" fillId="0" borderId="2" xfId="0" applyFont="1" applyBorder="1" applyAlignment="1" applyProtection="1">
      <alignment horizontal="center" vertical="center" shrinkToFit="1"/>
    </xf>
    <xf numFmtId="0" fontId="80" fillId="0" borderId="72" xfId="0" applyFont="1" applyBorder="1" applyAlignment="1" applyProtection="1">
      <alignment horizontal="left" vertical="center" shrinkToFit="1"/>
      <protection locked="0"/>
    </xf>
    <xf numFmtId="0" fontId="80" fillId="0" borderId="73" xfId="0" applyFont="1" applyBorder="1" applyAlignment="1" applyProtection="1">
      <alignment horizontal="left" vertical="center" shrinkToFit="1"/>
      <protection locked="0"/>
    </xf>
    <xf numFmtId="0" fontId="80" fillId="0" borderId="65" xfId="0" applyFont="1" applyBorder="1" applyAlignment="1" applyProtection="1">
      <alignment horizontal="center" vertical="center" shrinkToFit="1"/>
    </xf>
    <xf numFmtId="0" fontId="80" fillId="0" borderId="66" xfId="0" applyFont="1" applyBorder="1" applyAlignment="1" applyProtection="1">
      <alignment horizontal="center" vertical="center" shrinkToFit="1"/>
    </xf>
    <xf numFmtId="0" fontId="4" fillId="0" borderId="3" xfId="0" applyFont="1" applyBorder="1" applyAlignment="1" applyProtection="1">
      <alignment horizontal="justify" vertical="center" wrapText="1"/>
    </xf>
    <xf numFmtId="176" fontId="4" fillId="0" borderId="1" xfId="0" applyNumberFormat="1" applyFont="1" applyBorder="1" applyAlignment="1" applyProtection="1">
      <alignment horizontal="right" vertical="center" shrinkToFit="1"/>
    </xf>
    <xf numFmtId="176" fontId="4" fillId="0" borderId="2" xfId="0" applyNumberFormat="1" applyFont="1" applyBorder="1" applyAlignment="1" applyProtection="1">
      <alignment horizontal="right" vertical="center" shrinkToFit="1"/>
    </xf>
    <xf numFmtId="178" fontId="4" fillId="0" borderId="1" xfId="0" applyNumberFormat="1" applyFont="1" applyFill="1" applyBorder="1" applyAlignment="1" applyProtection="1">
      <alignment horizontal="right" vertical="center" shrinkToFit="1"/>
    </xf>
    <xf numFmtId="178" fontId="4" fillId="0" borderId="2" xfId="0" applyNumberFormat="1" applyFont="1" applyFill="1" applyBorder="1" applyAlignment="1" applyProtection="1">
      <alignment horizontal="right" vertical="center" shrinkToFit="1"/>
    </xf>
    <xf numFmtId="0" fontId="4" fillId="0" borderId="4" xfId="0" applyFont="1" applyBorder="1" applyAlignment="1" applyProtection="1">
      <alignment horizontal="left" vertical="center" shrinkToFit="1"/>
    </xf>
    <xf numFmtId="0" fontId="4" fillId="0" borderId="14" xfId="0" applyFont="1" applyBorder="1" applyAlignment="1" applyProtection="1">
      <alignment horizontal="left" vertical="center" shrinkToFit="1"/>
    </xf>
    <xf numFmtId="0" fontId="4" fillId="0" borderId="4" xfId="0" applyFont="1" applyBorder="1" applyAlignment="1" applyProtection="1">
      <alignment horizontal="left" vertical="center" wrapText="1"/>
    </xf>
    <xf numFmtId="0" fontId="4" fillId="0" borderId="14" xfId="0" applyFont="1" applyBorder="1" applyAlignment="1" applyProtection="1">
      <alignment horizontal="left"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0" xfId="0" applyFont="1" applyFill="1" applyAlignment="1" applyProtection="1">
      <alignment horizontal="left" vertical="center" shrinkToFit="1"/>
    </xf>
    <xf numFmtId="0" fontId="4" fillId="0" borderId="4" xfId="0" applyFont="1" applyBorder="1" applyAlignment="1" applyProtection="1">
      <alignment vertical="center" shrinkToFit="1"/>
    </xf>
    <xf numFmtId="0" fontId="4" fillId="0" borderId="11" xfId="0" applyFont="1" applyBorder="1" applyAlignment="1" applyProtection="1">
      <alignment vertical="center" shrinkToFit="1"/>
    </xf>
    <xf numFmtId="0" fontId="4" fillId="0" borderId="14" xfId="0" applyFont="1" applyBorder="1" applyAlignment="1" applyProtection="1">
      <alignment vertical="center" shrinkToFit="1"/>
    </xf>
    <xf numFmtId="0" fontId="7" fillId="0" borderId="3" xfId="0" applyFont="1" applyBorder="1" applyAlignment="1" applyProtection="1">
      <alignment horizontal="justify" vertical="center" wrapText="1"/>
    </xf>
    <xf numFmtId="0" fontId="7" fillId="0" borderId="75" xfId="0" applyFont="1" applyBorder="1" applyAlignment="1" applyProtection="1">
      <alignment horizontal="center" vertical="center" wrapText="1"/>
    </xf>
    <xf numFmtId="0" fontId="7" fillId="0" borderId="76" xfId="0" applyFont="1" applyBorder="1" applyAlignment="1" applyProtection="1">
      <alignment horizontal="center" vertical="center" wrapText="1"/>
    </xf>
    <xf numFmtId="0" fontId="7" fillId="0" borderId="77" xfId="0" applyFont="1" applyBorder="1" applyAlignment="1" applyProtection="1">
      <alignment horizontal="center" vertical="center" wrapText="1"/>
    </xf>
    <xf numFmtId="0" fontId="7" fillId="0" borderId="78" xfId="0" applyFont="1" applyBorder="1" applyAlignment="1" applyProtection="1">
      <alignment horizontal="center" vertical="center" wrapText="1"/>
    </xf>
    <xf numFmtId="0" fontId="7" fillId="0" borderId="79" xfId="0" applyFont="1" applyBorder="1" applyAlignment="1" applyProtection="1">
      <alignment horizontal="center" vertical="center" wrapText="1"/>
    </xf>
    <xf numFmtId="0" fontId="7" fillId="0" borderId="80" xfId="0" applyFont="1" applyBorder="1" applyAlignment="1" applyProtection="1">
      <alignment horizontal="center" vertical="center" wrapText="1"/>
    </xf>
    <xf numFmtId="0" fontId="7" fillId="0" borderId="65" xfId="0" applyFont="1" applyBorder="1" applyAlignment="1" applyProtection="1">
      <alignment horizontal="center" vertical="center" wrapText="1"/>
    </xf>
    <xf numFmtId="0" fontId="7" fillId="0" borderId="81" xfId="0" applyFont="1" applyBorder="1" applyAlignment="1" applyProtection="1">
      <alignment horizontal="center" vertical="center" wrapText="1"/>
    </xf>
    <xf numFmtId="0" fontId="7" fillId="0" borderId="66"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4" fillId="0" borderId="75" xfId="0" applyFont="1" applyBorder="1" applyAlignment="1" applyProtection="1">
      <alignment horizontal="center" vertical="center" wrapText="1"/>
    </xf>
    <xf numFmtId="0" fontId="4" fillId="0" borderId="76" xfId="0" applyFont="1" applyBorder="1" applyAlignment="1" applyProtection="1">
      <alignment horizontal="center" vertical="center" wrapText="1"/>
    </xf>
    <xf numFmtId="0" fontId="4" fillId="0" borderId="77" xfId="0" applyFont="1" applyBorder="1" applyAlignment="1" applyProtection="1">
      <alignment horizontal="center" vertical="center" wrapText="1"/>
    </xf>
    <xf numFmtId="0" fontId="4" fillId="0" borderId="78" xfId="0" applyFont="1" applyBorder="1" applyAlignment="1" applyProtection="1">
      <alignment horizontal="center" vertical="center" wrapText="1"/>
    </xf>
    <xf numFmtId="0" fontId="4" fillId="0" borderId="79" xfId="0" applyFont="1" applyBorder="1" applyAlignment="1" applyProtection="1">
      <alignment horizontal="center" vertical="center" wrapText="1"/>
    </xf>
    <xf numFmtId="0" fontId="4" fillId="0" borderId="80" xfId="0" applyFont="1" applyBorder="1" applyAlignment="1" applyProtection="1">
      <alignment horizontal="center" vertical="center" wrapText="1"/>
    </xf>
    <xf numFmtId="0" fontId="4" fillId="0" borderId="65" xfId="0" applyFont="1" applyBorder="1" applyAlignment="1" applyProtection="1">
      <alignment horizontal="center" vertical="center" wrapText="1"/>
    </xf>
    <xf numFmtId="0" fontId="4" fillId="0" borderId="81" xfId="0" applyFont="1" applyBorder="1" applyAlignment="1" applyProtection="1">
      <alignment horizontal="center" vertical="center" wrapText="1"/>
    </xf>
    <xf numFmtId="0" fontId="4" fillId="0" borderId="66" xfId="0" applyFont="1" applyBorder="1" applyAlignment="1" applyProtection="1">
      <alignment horizontal="center" vertical="center" wrapText="1"/>
    </xf>
    <xf numFmtId="0" fontId="74" fillId="0" borderId="0" xfId="0" applyFont="1" applyBorder="1" applyAlignment="1" applyProtection="1">
      <alignment horizontal="center" wrapText="1"/>
    </xf>
    <xf numFmtId="0" fontId="4" fillId="0" borderId="62" xfId="0" applyFont="1" applyBorder="1" applyAlignment="1" applyProtection="1">
      <alignment horizontal="center" vertical="center" shrinkToFit="1"/>
    </xf>
    <xf numFmtId="0" fontId="4" fillId="0" borderId="63" xfId="0" applyFont="1" applyBorder="1" applyAlignment="1" applyProtection="1">
      <alignment horizontal="center" vertical="center" shrinkToFit="1"/>
    </xf>
    <xf numFmtId="0" fontId="74" fillId="0" borderId="3" xfId="0" applyFont="1" applyBorder="1" applyAlignment="1" applyProtection="1">
      <alignment horizontal="center" vertical="center"/>
    </xf>
    <xf numFmtId="0" fontId="4" fillId="0" borderId="1" xfId="0" applyFont="1" applyBorder="1" applyAlignment="1" applyProtection="1">
      <alignment horizontal="center" vertical="top" wrapText="1"/>
    </xf>
    <xf numFmtId="0" fontId="4" fillId="0" borderId="13" xfId="0" applyFont="1" applyBorder="1" applyAlignment="1" applyProtection="1">
      <alignment horizontal="center" vertical="top" wrapText="1"/>
    </xf>
    <xf numFmtId="0" fontId="4" fillId="0" borderId="1" xfId="0" applyFont="1" applyFill="1" applyBorder="1" applyAlignment="1" applyProtection="1">
      <alignment horizontal="center" vertical="center" shrinkToFit="1"/>
    </xf>
    <xf numFmtId="0" fontId="4" fillId="0" borderId="2" xfId="0" applyFont="1" applyFill="1" applyBorder="1" applyAlignment="1" applyProtection="1">
      <alignment horizontal="center" vertical="center" shrinkToFit="1"/>
    </xf>
    <xf numFmtId="176" fontId="4" fillId="0" borderId="62" xfId="0" applyNumberFormat="1" applyFont="1" applyBorder="1" applyAlignment="1" applyProtection="1">
      <alignment horizontal="center" shrinkToFit="1"/>
    </xf>
    <xf numFmtId="176" fontId="4" fillId="0" borderId="63" xfId="0" applyNumberFormat="1" applyFont="1" applyBorder="1" applyAlignment="1" applyProtection="1">
      <alignment horizontal="center" shrinkToFit="1"/>
    </xf>
    <xf numFmtId="0" fontId="80" fillId="0" borderId="67" xfId="0" applyFont="1" applyBorder="1" applyAlignment="1" applyProtection="1">
      <alignment horizontal="center" vertical="center" shrinkToFit="1"/>
    </xf>
    <xf numFmtId="0" fontId="80" fillId="0" borderId="69" xfId="0" applyFont="1" applyBorder="1" applyAlignment="1" applyProtection="1">
      <alignment horizontal="center" vertical="center" shrinkToFit="1"/>
    </xf>
    <xf numFmtId="0" fontId="7" fillId="0" borderId="4"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14" xfId="0" applyFont="1" applyBorder="1" applyAlignment="1" applyProtection="1">
      <alignment horizontal="left" vertical="center" wrapText="1"/>
    </xf>
    <xf numFmtId="0" fontId="74" fillId="0" borderId="72" xfId="0" applyFont="1" applyBorder="1" applyAlignment="1" applyProtection="1">
      <alignment horizontal="center" vertical="center"/>
      <protection locked="0"/>
    </xf>
    <xf numFmtId="0" fontId="74" fillId="0" borderId="74" xfId="0" applyFont="1" applyBorder="1" applyAlignment="1" applyProtection="1">
      <alignment horizontal="center" vertical="center"/>
      <protection locked="0"/>
    </xf>
    <xf numFmtId="0" fontId="4" fillId="0" borderId="3" xfId="0" applyFont="1" applyBorder="1" applyAlignment="1" applyProtection="1">
      <alignment vertical="center" shrinkToFit="1"/>
    </xf>
    <xf numFmtId="0" fontId="74" fillId="0" borderId="4" xfId="0" applyFont="1" applyBorder="1" applyAlignment="1" applyProtection="1">
      <alignment horizontal="center" vertical="center" shrinkToFit="1"/>
    </xf>
    <xf numFmtId="0" fontId="74" fillId="0" borderId="1" xfId="0" applyFont="1" applyBorder="1" applyAlignment="1" applyProtection="1">
      <alignment horizontal="center" vertical="center" shrinkToFit="1"/>
    </xf>
    <xf numFmtId="0" fontId="74" fillId="0" borderId="2" xfId="0" applyFont="1" applyBorder="1" applyAlignment="1" applyProtection="1">
      <alignment horizontal="center" vertical="center" shrinkToFit="1"/>
    </xf>
    <xf numFmtId="0" fontId="74" fillId="0" borderId="4" xfId="0" applyFont="1" applyBorder="1" applyAlignment="1" applyProtection="1">
      <alignment horizontal="center" vertical="center" wrapText="1"/>
    </xf>
    <xf numFmtId="193" fontId="80" fillId="0" borderId="73" xfId="0" applyNumberFormat="1" applyFont="1" applyBorder="1" applyAlignment="1" applyProtection="1">
      <alignment horizontal="center" vertical="center" shrinkToFit="1"/>
      <protection locked="0"/>
    </xf>
    <xf numFmtId="0" fontId="80" fillId="0" borderId="2" xfId="0" applyFont="1" applyBorder="1" applyAlignment="1" applyProtection="1">
      <alignment horizontal="center" vertical="center"/>
    </xf>
    <xf numFmtId="193" fontId="80" fillId="0" borderId="3" xfId="0" applyNumberFormat="1" applyFont="1" applyBorder="1" applyAlignment="1" applyProtection="1">
      <alignment horizontal="center" vertical="center" shrinkToFit="1"/>
      <protection locked="0"/>
    </xf>
    <xf numFmtId="0" fontId="80" fillId="0" borderId="70" xfId="0" applyFont="1" applyBorder="1" applyAlignment="1" applyProtection="1">
      <alignment horizontal="left" vertical="center" shrinkToFit="1"/>
      <protection locked="0"/>
    </xf>
    <xf numFmtId="0" fontId="80" fillId="0" borderId="3" xfId="0" applyFont="1" applyBorder="1" applyAlignment="1" applyProtection="1">
      <alignment horizontal="left" vertical="center" shrinkToFit="1"/>
      <protection locked="0"/>
    </xf>
    <xf numFmtId="0" fontId="4" fillId="0" borderId="1" xfId="0" applyNumberFormat="1" applyFont="1" applyFill="1" applyBorder="1" applyAlignment="1" applyProtection="1">
      <alignment horizontal="right" vertical="center" shrinkToFit="1"/>
    </xf>
    <xf numFmtId="0" fontId="4" fillId="0" borderId="2" xfId="0" applyNumberFormat="1" applyFont="1" applyFill="1" applyBorder="1" applyAlignment="1" applyProtection="1">
      <alignment horizontal="right" vertical="center" shrinkToFit="1"/>
    </xf>
    <xf numFmtId="0" fontId="4" fillId="0" borderId="5" xfId="0" applyFont="1" applyBorder="1" applyAlignment="1" applyProtection="1">
      <alignment horizontal="center" vertical="center" wrapText="1"/>
    </xf>
    <xf numFmtId="0" fontId="4" fillId="0" borderId="3" xfId="0" applyFont="1" applyBorder="1" applyAlignment="1" applyProtection="1">
      <alignment horizontal="center" vertical="center" textRotation="255" wrapText="1"/>
    </xf>
    <xf numFmtId="0" fontId="7" fillId="0" borderId="1" xfId="0" applyFont="1" applyBorder="1" applyAlignment="1" applyProtection="1">
      <alignment horizontal="left" vertical="center" wrapText="1"/>
    </xf>
    <xf numFmtId="0" fontId="7" fillId="0" borderId="13"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4" fillId="5" borderId="4" xfId="0" applyFont="1" applyFill="1" applyBorder="1" applyAlignment="1" applyProtection="1">
      <alignment horizontal="left" vertical="center" wrapText="1"/>
      <protection locked="0"/>
    </xf>
    <xf numFmtId="0" fontId="4" fillId="5" borderId="0" xfId="0" applyFont="1" applyFill="1" applyAlignment="1" applyProtection="1">
      <alignment horizontal="left" vertical="center" wrapText="1"/>
      <protection locked="0"/>
    </xf>
    <xf numFmtId="0" fontId="74" fillId="0" borderId="0" xfId="0" applyFont="1" applyBorder="1" applyAlignment="1" applyProtection="1">
      <alignment horizontal="center" vertical="center" wrapText="1"/>
    </xf>
    <xf numFmtId="193" fontId="80" fillId="0" borderId="68" xfId="0" applyNumberFormat="1" applyFont="1" applyBorder="1" applyAlignment="1" applyProtection="1">
      <alignment horizontal="center" vertical="center" shrinkToFit="1"/>
      <protection locked="0"/>
    </xf>
    <xf numFmtId="0" fontId="4" fillId="5" borderId="3" xfId="0" applyFont="1" applyFill="1" applyBorder="1" applyAlignment="1" applyProtection="1">
      <alignment vertical="center" shrinkToFit="1"/>
      <protection locked="0"/>
    </xf>
    <xf numFmtId="0" fontId="4" fillId="0" borderId="13" xfId="0" applyFont="1" applyBorder="1" applyAlignment="1" applyProtection="1">
      <alignment horizontal="center" vertical="center" shrinkToFit="1"/>
    </xf>
    <xf numFmtId="0" fontId="18" fillId="0" borderId="16" xfId="0" applyFont="1" applyBorder="1" applyAlignment="1" applyProtection="1">
      <alignment horizontal="left" vertical="center" wrapText="1"/>
    </xf>
    <xf numFmtId="0" fontId="18" fillId="0" borderId="12" xfId="0" applyFont="1" applyBorder="1" applyAlignment="1" applyProtection="1">
      <alignment horizontal="left" vertical="center" wrapText="1"/>
    </xf>
    <xf numFmtId="0" fontId="18" fillId="0" borderId="20" xfId="0" applyFont="1" applyBorder="1" applyAlignment="1" applyProtection="1">
      <alignment horizontal="left" vertical="center" wrapText="1"/>
    </xf>
    <xf numFmtId="0" fontId="18" fillId="0" borderId="6"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0" borderId="17" xfId="0" applyFont="1" applyBorder="1" applyAlignment="1" applyProtection="1">
      <alignment horizontal="left" vertical="center" wrapText="1"/>
    </xf>
    <xf numFmtId="0" fontId="18" fillId="0" borderId="21"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19" xfId="0" applyFont="1" applyBorder="1" applyAlignment="1" applyProtection="1">
      <alignment horizontal="left" vertical="center" wrapText="1"/>
    </xf>
    <xf numFmtId="0" fontId="80" fillId="0" borderId="67" xfId="0" applyFont="1" applyBorder="1" applyAlignment="1" applyProtection="1">
      <alignment horizontal="left" vertical="center" shrinkToFit="1"/>
      <protection locked="0"/>
    </xf>
    <xf numFmtId="0" fontId="80" fillId="0" borderId="68" xfId="0" applyFont="1" applyBorder="1" applyAlignment="1" applyProtection="1">
      <alignment horizontal="left" vertical="center" shrinkToFit="1"/>
      <protection locked="0"/>
    </xf>
    <xf numFmtId="0" fontId="4" fillId="5" borderId="4" xfId="0" applyFont="1" applyFill="1" applyBorder="1" applyAlignment="1" applyProtection="1">
      <alignment horizontal="left" vertical="center" shrinkToFit="1"/>
      <protection locked="0"/>
    </xf>
    <xf numFmtId="0" fontId="4" fillId="5" borderId="11" xfId="0" applyFont="1" applyFill="1" applyBorder="1" applyAlignment="1" applyProtection="1">
      <alignment horizontal="left" vertical="center" shrinkToFit="1"/>
      <protection locked="0"/>
    </xf>
    <xf numFmtId="0" fontId="4" fillId="5" borderId="14" xfId="0" applyFont="1" applyFill="1" applyBorder="1" applyAlignment="1" applyProtection="1">
      <alignment horizontal="left" vertical="center" shrinkToFit="1"/>
      <protection locked="0"/>
    </xf>
    <xf numFmtId="176" fontId="4" fillId="0" borderId="38" xfId="0" applyNumberFormat="1" applyFont="1" applyFill="1" applyBorder="1" applyAlignment="1" applyProtection="1">
      <alignment horizontal="right" vertical="center"/>
    </xf>
    <xf numFmtId="176" fontId="4" fillId="0" borderId="39" xfId="0" applyNumberFormat="1" applyFont="1" applyFill="1" applyBorder="1" applyAlignment="1" applyProtection="1">
      <alignment horizontal="right" vertical="center"/>
    </xf>
    <xf numFmtId="176" fontId="4" fillId="0" borderId="40" xfId="0" applyNumberFormat="1" applyFont="1" applyFill="1" applyBorder="1" applyAlignment="1" applyProtection="1">
      <alignment horizontal="right" vertical="center"/>
    </xf>
    <xf numFmtId="0" fontId="4" fillId="0" borderId="3" xfId="0" applyFont="1" applyBorder="1" applyAlignment="1" applyProtection="1">
      <alignment horizontal="left" vertical="center"/>
    </xf>
    <xf numFmtId="176" fontId="4" fillId="0" borderId="3" xfId="0" applyNumberFormat="1" applyFont="1" applyFill="1" applyBorder="1" applyAlignment="1" applyProtection="1">
      <alignment horizontal="right" vertical="center"/>
    </xf>
    <xf numFmtId="0" fontId="4" fillId="0" borderId="1" xfId="0" applyFont="1" applyBorder="1" applyAlignment="1" applyProtection="1">
      <alignment horizontal="left" vertical="center" wrapText="1"/>
    </xf>
    <xf numFmtId="0" fontId="4" fillId="0" borderId="1" xfId="0" applyFont="1" applyBorder="1" applyAlignment="1" applyProtection="1">
      <alignment horizontal="left" vertical="center"/>
    </xf>
    <xf numFmtId="176" fontId="4" fillId="0" borderId="16" xfId="0" applyNumberFormat="1" applyFont="1" applyFill="1" applyBorder="1" applyAlignment="1" applyProtection="1">
      <alignment horizontal="right" vertical="center"/>
    </xf>
    <xf numFmtId="176" fontId="4" fillId="0" borderId="12" xfId="0" applyNumberFormat="1" applyFont="1" applyFill="1" applyBorder="1" applyAlignment="1" applyProtection="1">
      <alignment horizontal="right" vertical="center"/>
    </xf>
    <xf numFmtId="176" fontId="4" fillId="0" borderId="20" xfId="0" applyNumberFormat="1" applyFont="1" applyFill="1" applyBorder="1" applyAlignment="1" applyProtection="1">
      <alignment horizontal="right" vertical="center"/>
    </xf>
    <xf numFmtId="0" fontId="4" fillId="5" borderId="28" xfId="3" applyNumberFormat="1" applyFont="1" applyFill="1" applyBorder="1" applyAlignment="1" applyProtection="1">
      <alignment horizontal="right" vertical="center"/>
      <protection locked="0"/>
    </xf>
    <xf numFmtId="0" fontId="4" fillId="5" borderId="24" xfId="3" applyNumberFormat="1" applyFont="1" applyFill="1" applyBorder="1" applyAlignment="1" applyProtection="1">
      <alignment horizontal="right" vertical="center"/>
      <protection locked="0"/>
    </xf>
    <xf numFmtId="0" fontId="4" fillId="5" borderId="22" xfId="3" applyNumberFormat="1" applyFont="1" applyFill="1" applyBorder="1" applyAlignment="1" applyProtection="1">
      <alignment horizontal="right" vertical="center"/>
      <protection locked="0"/>
    </xf>
    <xf numFmtId="0" fontId="4" fillId="5" borderId="15" xfId="3" applyNumberFormat="1" applyFont="1" applyFill="1" applyBorder="1" applyAlignment="1" applyProtection="1">
      <alignment horizontal="right" vertical="center"/>
      <protection locked="0"/>
    </xf>
    <xf numFmtId="0" fontId="4" fillId="5" borderId="41" xfId="3" applyNumberFormat="1" applyFont="1" applyFill="1" applyBorder="1" applyAlignment="1" applyProtection="1">
      <alignment horizontal="right" vertical="center"/>
      <protection locked="0"/>
    </xf>
    <xf numFmtId="0" fontId="4" fillId="5" borderId="42" xfId="3" applyNumberFormat="1" applyFont="1" applyFill="1" applyBorder="1" applyAlignment="1" applyProtection="1">
      <alignment horizontal="right" vertical="center"/>
      <protection locked="0"/>
    </xf>
    <xf numFmtId="0" fontId="29" fillId="5" borderId="43" xfId="0" applyFont="1" applyFill="1" applyBorder="1" applyAlignment="1" applyProtection="1">
      <alignment vertical="center"/>
      <protection locked="0"/>
    </xf>
    <xf numFmtId="0" fontId="29" fillId="5" borderId="44" xfId="0" applyFont="1" applyFill="1" applyBorder="1" applyAlignment="1" applyProtection="1">
      <alignment vertical="center"/>
      <protection locked="0"/>
    </xf>
    <xf numFmtId="0" fontId="29" fillId="5" borderId="45" xfId="0" applyFont="1" applyFill="1" applyBorder="1" applyAlignment="1" applyProtection="1">
      <alignment vertical="center"/>
      <protection locked="0"/>
    </xf>
    <xf numFmtId="0" fontId="29" fillId="5" borderId="23" xfId="0" applyFont="1" applyFill="1" applyBorder="1" applyAlignment="1" applyProtection="1">
      <alignment vertical="center"/>
      <protection locked="0"/>
    </xf>
    <xf numFmtId="0" fontId="29" fillId="5" borderId="24" xfId="0" applyFont="1" applyFill="1" applyBorder="1" applyAlignment="1" applyProtection="1">
      <alignment vertical="center"/>
      <protection locked="0"/>
    </xf>
    <xf numFmtId="0" fontId="29" fillId="5" borderId="22" xfId="0" applyFont="1" applyFill="1" applyBorder="1" applyAlignment="1" applyProtection="1">
      <alignment vertical="center"/>
      <protection locked="0"/>
    </xf>
    <xf numFmtId="0" fontId="4" fillId="0" borderId="16" xfId="0" applyFont="1" applyBorder="1" applyAlignment="1" applyProtection="1">
      <alignment horizontal="center" vertical="center" shrinkToFit="1"/>
    </xf>
    <xf numFmtId="0" fontId="4" fillId="0" borderId="20" xfId="0" applyFont="1" applyBorder="1" applyAlignment="1" applyProtection="1">
      <alignment horizontal="center" vertical="center" shrinkToFit="1"/>
    </xf>
    <xf numFmtId="0" fontId="4" fillId="0" borderId="6" xfId="0" applyFont="1" applyBorder="1" applyAlignment="1" applyProtection="1">
      <alignment horizontal="center" vertical="center" shrinkToFit="1"/>
    </xf>
    <xf numFmtId="0" fontId="4" fillId="0" borderId="17" xfId="0" applyFont="1" applyBorder="1" applyAlignment="1" applyProtection="1">
      <alignment horizontal="center" vertical="center" shrinkToFit="1"/>
    </xf>
    <xf numFmtId="0" fontId="4" fillId="0" borderId="21" xfId="0" applyFont="1" applyBorder="1" applyAlignment="1" applyProtection="1">
      <alignment horizontal="center" vertical="center" shrinkToFit="1"/>
    </xf>
    <xf numFmtId="0" fontId="4" fillId="0" borderId="19" xfId="0" applyFont="1" applyBorder="1" applyAlignment="1" applyProtection="1">
      <alignment horizontal="center" vertical="center" shrinkToFit="1"/>
    </xf>
    <xf numFmtId="183" fontId="4" fillId="0" borderId="4" xfId="0" applyNumberFormat="1" applyFont="1" applyBorder="1" applyAlignment="1" applyProtection="1">
      <alignment horizontal="right" vertical="center" shrinkToFit="1"/>
    </xf>
    <xf numFmtId="183" fontId="4" fillId="0" borderId="11" xfId="0" applyNumberFormat="1" applyFont="1" applyBorder="1" applyAlignment="1" applyProtection="1">
      <alignment horizontal="right" vertical="center" shrinkToFit="1"/>
    </xf>
    <xf numFmtId="183" fontId="4" fillId="0" borderId="14" xfId="0" applyNumberFormat="1" applyFont="1" applyBorder="1" applyAlignment="1" applyProtection="1">
      <alignment horizontal="right" vertical="center" shrinkToFit="1"/>
    </xf>
    <xf numFmtId="0" fontId="12" fillId="0" borderId="35" xfId="0" applyFont="1" applyFill="1" applyBorder="1" applyAlignment="1" applyProtection="1">
      <alignment horizontal="center" vertical="center" shrinkToFit="1"/>
      <protection locked="0"/>
    </xf>
    <xf numFmtId="0" fontId="12" fillId="0" borderId="36" xfId="0" applyFont="1" applyFill="1" applyBorder="1" applyAlignment="1" applyProtection="1">
      <alignment horizontal="center" vertical="center" shrinkToFit="1"/>
      <protection locked="0"/>
    </xf>
    <xf numFmtId="183" fontId="4" fillId="0" borderId="35" xfId="0" applyNumberFormat="1" applyFont="1" applyFill="1" applyBorder="1" applyAlignment="1" applyProtection="1">
      <alignment horizontal="right" vertical="center" shrinkToFit="1"/>
    </xf>
    <xf numFmtId="183" fontId="4" fillId="0" borderId="36" xfId="0" applyNumberFormat="1" applyFont="1" applyFill="1" applyBorder="1" applyAlignment="1" applyProtection="1">
      <alignment horizontal="right" vertical="center" shrinkToFit="1"/>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5" borderId="0" xfId="0" applyFont="1" applyFill="1" applyAlignment="1" applyProtection="1">
      <alignment horizontal="center" vertical="center"/>
      <protection locked="0"/>
    </xf>
    <xf numFmtId="0" fontId="4" fillId="0" borderId="0" xfId="0" applyFont="1" applyAlignment="1" applyProtection="1">
      <alignment horizontal="left" vertical="center"/>
    </xf>
    <xf numFmtId="185" fontId="4" fillId="5" borderId="0" xfId="0" applyNumberFormat="1" applyFont="1" applyFill="1" applyAlignment="1" applyProtection="1">
      <alignment horizontal="left" vertical="center" shrinkToFit="1"/>
      <protection locked="0"/>
    </xf>
    <xf numFmtId="181" fontId="4" fillId="0" borderId="32" xfId="0" applyNumberFormat="1" applyFont="1" applyBorder="1" applyAlignment="1" applyProtection="1">
      <alignment horizontal="right" vertical="center"/>
    </xf>
    <xf numFmtId="181" fontId="4" fillId="0" borderId="37" xfId="0" applyNumberFormat="1" applyFont="1" applyBorder="1" applyAlignment="1" applyProtection="1">
      <alignment horizontal="right" vertical="center"/>
    </xf>
    <xf numFmtId="181" fontId="4" fillId="0" borderId="33" xfId="0" applyNumberFormat="1" applyFont="1" applyBorder="1" applyAlignment="1" applyProtection="1">
      <alignment horizontal="right" vertical="center"/>
    </xf>
    <xf numFmtId="0" fontId="12" fillId="0" borderId="38" xfId="0" applyFont="1" applyBorder="1" applyAlignment="1" applyProtection="1">
      <alignment horizontal="center" vertical="center" wrapText="1"/>
    </xf>
    <xf numFmtId="0" fontId="12" fillId="0" borderId="39" xfId="0" applyFont="1" applyBorder="1" applyAlignment="1" applyProtection="1">
      <alignment horizontal="center" vertical="center" wrapText="1"/>
    </xf>
    <xf numFmtId="0" fontId="12" fillId="0" borderId="64" xfId="0" applyFont="1" applyBorder="1" applyAlignment="1" applyProtection="1">
      <alignment horizontal="center" vertical="center" wrapText="1"/>
    </xf>
    <xf numFmtId="181" fontId="4" fillId="0" borderId="4" xfId="0" applyNumberFormat="1" applyFont="1" applyBorder="1" applyAlignment="1" applyProtection="1">
      <alignment horizontal="right" vertical="center" shrinkToFit="1"/>
    </xf>
    <xf numFmtId="181" fontId="4" fillId="0" borderId="11" xfId="0" applyNumberFormat="1" applyFont="1" applyBorder="1" applyAlignment="1" applyProtection="1">
      <alignment horizontal="right" vertical="center" shrinkToFit="1"/>
    </xf>
    <xf numFmtId="181" fontId="4" fillId="0" borderId="14" xfId="0" applyNumberFormat="1" applyFont="1" applyBorder="1" applyAlignment="1" applyProtection="1">
      <alignment horizontal="right" vertical="center" shrinkToFit="1"/>
    </xf>
    <xf numFmtId="0" fontId="4" fillId="0" borderId="4" xfId="0" applyFont="1" applyBorder="1" applyAlignment="1" applyProtection="1">
      <alignment horizontal="center" vertical="center" shrinkToFit="1"/>
    </xf>
    <xf numFmtId="0" fontId="4" fillId="0" borderId="14" xfId="0" applyFont="1" applyBorder="1" applyAlignment="1" applyProtection="1">
      <alignment horizontal="center" vertical="center" shrinkToFit="1"/>
    </xf>
    <xf numFmtId="0" fontId="4" fillId="0" borderId="35" xfId="0" applyFont="1" applyFill="1" applyBorder="1" applyAlignment="1" applyProtection="1">
      <alignment horizontal="center" vertical="center" shrinkToFit="1"/>
    </xf>
    <xf numFmtId="0" fontId="4" fillId="0" borderId="36" xfId="0" applyFont="1" applyFill="1" applyBorder="1" applyAlignment="1" applyProtection="1">
      <alignment horizontal="center" vertical="center" shrinkToFit="1"/>
    </xf>
    <xf numFmtId="181" fontId="4" fillId="5" borderId="16" xfId="0" applyNumberFormat="1" applyFont="1" applyFill="1" applyBorder="1" applyAlignment="1" applyProtection="1">
      <alignment horizontal="right" vertical="center" shrinkToFit="1"/>
      <protection locked="0"/>
    </xf>
    <xf numFmtId="181" fontId="4" fillId="5" borderId="12" xfId="0" applyNumberFormat="1" applyFont="1" applyFill="1" applyBorder="1" applyAlignment="1" applyProtection="1">
      <alignment horizontal="right" vertical="center" shrinkToFit="1"/>
      <protection locked="0"/>
    </xf>
    <xf numFmtId="181" fontId="4" fillId="5" borderId="20" xfId="0" applyNumberFormat="1" applyFont="1" applyFill="1" applyBorder="1" applyAlignment="1" applyProtection="1">
      <alignment horizontal="right" vertical="center" shrinkToFit="1"/>
      <protection locked="0"/>
    </xf>
    <xf numFmtId="0" fontId="4" fillId="0" borderId="4" xfId="0" applyFont="1" applyFill="1" applyBorder="1" applyAlignment="1" applyProtection="1">
      <alignment horizontal="center" vertical="center" shrinkToFit="1"/>
    </xf>
    <xf numFmtId="0" fontId="4" fillId="0" borderId="11" xfId="0" applyFont="1" applyFill="1" applyBorder="1" applyAlignment="1" applyProtection="1">
      <alignment horizontal="center" vertical="center" shrinkToFit="1"/>
    </xf>
    <xf numFmtId="0" fontId="4" fillId="0" borderId="14" xfId="0" applyFont="1" applyFill="1" applyBorder="1" applyAlignment="1" applyProtection="1">
      <alignment horizontal="center" vertical="center" shrinkToFit="1"/>
    </xf>
    <xf numFmtId="0" fontId="4" fillId="0" borderId="2" xfId="0" applyFont="1" applyBorder="1" applyAlignment="1" applyProtection="1">
      <alignment horizontal="center" vertical="center" wrapText="1"/>
    </xf>
    <xf numFmtId="0" fontId="18" fillId="0" borderId="3"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16" xfId="0" applyFont="1" applyBorder="1" applyAlignment="1" applyProtection="1">
      <alignment horizontal="center" wrapText="1"/>
    </xf>
    <xf numFmtId="0" fontId="4" fillId="0" borderId="12" xfId="0" applyFont="1" applyBorder="1" applyAlignment="1" applyProtection="1">
      <alignment horizontal="center" wrapText="1"/>
    </xf>
    <xf numFmtId="0" fontId="4" fillId="0" borderId="20" xfId="0" applyFont="1" applyBorder="1" applyAlignment="1" applyProtection="1">
      <alignment horizontal="center" wrapText="1"/>
    </xf>
    <xf numFmtId="0" fontId="4" fillId="0" borderId="21" xfId="0" applyFont="1" applyBorder="1" applyAlignment="1" applyProtection="1">
      <alignment horizontal="center" vertical="top" wrapText="1"/>
    </xf>
    <xf numFmtId="0" fontId="4" fillId="0" borderId="18" xfId="0" applyFont="1" applyBorder="1" applyAlignment="1" applyProtection="1">
      <alignment horizontal="center" vertical="top" wrapText="1"/>
    </xf>
    <xf numFmtId="0" fontId="4" fillId="0" borderId="19" xfId="0" applyFont="1" applyBorder="1" applyAlignment="1" applyProtection="1">
      <alignment horizontal="center" vertical="top" wrapText="1"/>
    </xf>
    <xf numFmtId="0" fontId="84" fillId="0" borderId="0" xfId="0" applyFont="1" applyAlignment="1" applyProtection="1">
      <alignment horizontal="center" vertical="center"/>
    </xf>
    <xf numFmtId="0" fontId="84" fillId="0" borderId="0" xfId="0" applyFont="1" applyAlignment="1">
      <alignment horizontal="center" vertical="center"/>
    </xf>
    <xf numFmtId="0" fontId="4" fillId="0" borderId="6"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4" fillId="0" borderId="19"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8" xfId="0" applyFont="1" applyBorder="1" applyAlignment="1" applyProtection="1">
      <alignment horizontal="center" vertical="center" wrapText="1"/>
    </xf>
    <xf numFmtId="0" fontId="4" fillId="0" borderId="0" xfId="0" applyFont="1" applyFill="1" applyAlignment="1" applyProtection="1">
      <alignment horizontal="left" vertical="center"/>
    </xf>
    <xf numFmtId="0" fontId="7" fillId="0" borderId="4" xfId="0" applyFont="1" applyFill="1" applyBorder="1" applyAlignment="1" applyProtection="1">
      <alignment vertical="center" shrinkToFit="1"/>
    </xf>
    <xf numFmtId="0" fontId="7" fillId="0" borderId="14" xfId="0" applyFont="1" applyFill="1" applyBorder="1" applyAlignment="1" applyProtection="1">
      <alignment vertical="center" shrinkToFit="1"/>
    </xf>
    <xf numFmtId="0" fontId="7" fillId="5" borderId="4" xfId="0" applyFont="1" applyFill="1" applyBorder="1" applyAlignment="1" applyProtection="1">
      <alignment vertical="center" shrinkToFit="1"/>
      <protection locked="0"/>
    </xf>
    <xf numFmtId="0" fontId="7" fillId="5" borderId="14" xfId="0" applyFont="1" applyFill="1" applyBorder="1" applyAlignment="1" applyProtection="1">
      <alignment vertical="center" shrinkToFit="1"/>
      <protection locked="0"/>
    </xf>
    <xf numFmtId="0" fontId="7" fillId="5" borderId="15" xfId="0" applyFont="1" applyFill="1" applyBorder="1" applyAlignment="1" applyProtection="1">
      <alignment vertical="center" shrinkToFit="1"/>
      <protection locked="0"/>
    </xf>
    <xf numFmtId="0" fontId="7" fillId="5" borderId="42" xfId="0" applyFont="1" applyFill="1" applyBorder="1" applyAlignment="1" applyProtection="1">
      <alignment vertical="center" shrinkToFit="1"/>
      <protection locked="0"/>
    </xf>
    <xf numFmtId="0" fontId="12" fillId="0" borderId="16" xfId="0" applyFont="1" applyBorder="1" applyAlignment="1" applyProtection="1">
      <alignment horizontal="center" shrinkToFit="1"/>
    </xf>
    <xf numFmtId="0" fontId="12" fillId="0" borderId="12" xfId="0" applyFont="1" applyBorder="1" applyAlignment="1" applyProtection="1">
      <alignment horizontal="center" shrinkToFit="1"/>
    </xf>
    <xf numFmtId="0" fontId="12" fillId="0" borderId="20" xfId="0" applyFont="1" applyBorder="1" applyAlignment="1" applyProtection="1">
      <alignment horizontal="center" shrinkToFit="1"/>
    </xf>
    <xf numFmtId="0" fontId="7" fillId="0" borderId="2" xfId="0" applyFont="1" applyBorder="1" applyAlignment="1" applyProtection="1">
      <alignment horizontal="center" vertical="center" wrapText="1"/>
    </xf>
    <xf numFmtId="0" fontId="12" fillId="0" borderId="6" xfId="0" applyFont="1" applyBorder="1" applyAlignment="1" applyProtection="1">
      <alignment horizontal="center" vertical="top" wrapText="1" shrinkToFit="1"/>
    </xf>
    <xf numFmtId="0" fontId="12" fillId="0" borderId="0" xfId="0" applyFont="1" applyBorder="1" applyAlignment="1" applyProtection="1">
      <alignment horizontal="center" vertical="top" wrapText="1" shrinkToFit="1"/>
    </xf>
    <xf numFmtId="0" fontId="12" fillId="0" borderId="17" xfId="0" applyFont="1" applyBorder="1" applyAlignment="1" applyProtection="1">
      <alignment horizontal="center" vertical="top" wrapText="1" shrinkToFit="1"/>
    </xf>
    <xf numFmtId="191" fontId="12" fillId="5" borderId="6" xfId="0" applyNumberFormat="1" applyFont="1" applyFill="1" applyBorder="1" applyAlignment="1" applyProtection="1">
      <alignment horizontal="center" vertical="top" shrinkToFit="1"/>
      <protection locked="0"/>
    </xf>
    <xf numFmtId="191" fontId="12" fillId="5" borderId="0" xfId="0" applyNumberFormat="1" applyFont="1" applyFill="1" applyBorder="1" applyAlignment="1" applyProtection="1">
      <alignment horizontal="center" vertical="top" shrinkToFit="1"/>
      <protection locked="0"/>
    </xf>
    <xf numFmtId="191" fontId="12" fillId="5" borderId="17" xfId="0" applyNumberFormat="1" applyFont="1" applyFill="1" applyBorder="1" applyAlignment="1" applyProtection="1">
      <alignment horizontal="center" vertical="top" shrinkToFit="1"/>
      <protection locked="0"/>
    </xf>
    <xf numFmtId="191" fontId="12" fillId="5" borderId="12" xfId="0" applyNumberFormat="1" applyFont="1" applyFill="1" applyBorder="1" applyAlignment="1" applyProtection="1">
      <alignment horizontal="center" shrinkToFit="1"/>
      <protection locked="0"/>
    </xf>
    <xf numFmtId="191" fontId="12" fillId="5" borderId="20" xfId="0" applyNumberFormat="1" applyFont="1" applyFill="1" applyBorder="1" applyAlignment="1" applyProtection="1">
      <alignment horizontal="center" shrinkToFit="1"/>
      <protection locked="0"/>
    </xf>
    <xf numFmtId="181" fontId="4" fillId="0" borderId="75" xfId="0" applyNumberFormat="1" applyFont="1" applyBorder="1" applyAlignment="1" applyProtection="1">
      <alignment horizontal="center" vertical="center" shrinkToFit="1"/>
    </xf>
    <xf numFmtId="181" fontId="4" fillId="0" borderId="76" xfId="0" applyNumberFormat="1" applyFont="1" applyBorder="1" applyAlignment="1" applyProtection="1">
      <alignment horizontal="center" vertical="center" shrinkToFit="1"/>
    </xf>
    <xf numFmtId="181" fontId="4" fillId="0" borderId="77" xfId="0" applyNumberFormat="1" applyFont="1" applyBorder="1" applyAlignment="1" applyProtection="1">
      <alignment horizontal="center" vertical="center" shrinkToFit="1"/>
    </xf>
    <xf numFmtId="181" fontId="4" fillId="0" borderId="78" xfId="0" applyNumberFormat="1" applyFont="1" applyBorder="1" applyAlignment="1" applyProtection="1">
      <alignment horizontal="center" vertical="center" shrinkToFit="1"/>
    </xf>
    <xf numFmtId="181" fontId="4" fillId="0" borderId="79" xfId="0" applyNumberFormat="1" applyFont="1" applyBorder="1" applyAlignment="1" applyProtection="1">
      <alignment horizontal="center" vertical="center" shrinkToFit="1"/>
    </xf>
    <xf numFmtId="181" fontId="4" fillId="0" borderId="80" xfId="0" applyNumberFormat="1" applyFont="1" applyBorder="1" applyAlignment="1" applyProtection="1">
      <alignment horizontal="center" vertical="center" shrinkToFit="1"/>
    </xf>
    <xf numFmtId="181" fontId="4" fillId="0" borderId="65" xfId="0" applyNumberFormat="1" applyFont="1" applyBorder="1" applyAlignment="1" applyProtection="1">
      <alignment horizontal="center" vertical="center" shrinkToFit="1"/>
    </xf>
    <xf numFmtId="181" fontId="4" fillId="0" borderId="81" xfId="0" applyNumberFormat="1" applyFont="1" applyBorder="1" applyAlignment="1" applyProtection="1">
      <alignment horizontal="center" vertical="center" shrinkToFit="1"/>
    </xf>
    <xf numFmtId="181" fontId="4" fillId="0" borderId="66" xfId="0" applyNumberFormat="1" applyFont="1" applyBorder="1" applyAlignment="1" applyProtection="1">
      <alignment horizontal="center" vertical="center" shrinkToFit="1"/>
    </xf>
    <xf numFmtId="0" fontId="4" fillId="0" borderId="16" xfId="0" applyFont="1" applyFill="1" applyBorder="1" applyAlignment="1" applyProtection="1">
      <alignment horizontal="center" vertical="center" shrinkToFit="1"/>
    </xf>
    <xf numFmtId="0" fontId="4" fillId="0" borderId="20" xfId="0" applyFont="1" applyFill="1" applyBorder="1" applyAlignment="1" applyProtection="1">
      <alignment horizontal="center" vertical="center" shrinkToFit="1"/>
    </xf>
    <xf numFmtId="0" fontId="4" fillId="0" borderId="21" xfId="0" applyFont="1" applyFill="1" applyBorder="1" applyAlignment="1" applyProtection="1">
      <alignment horizontal="center" vertical="center" shrinkToFit="1"/>
    </xf>
    <xf numFmtId="0" fontId="4" fillId="0" borderId="19" xfId="0" applyFont="1" applyFill="1" applyBorder="1" applyAlignment="1" applyProtection="1">
      <alignment horizontal="center" vertical="center" shrinkToFit="1"/>
    </xf>
    <xf numFmtId="0" fontId="12" fillId="0" borderId="4"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183" fontId="4" fillId="0" borderId="7" xfId="0" applyNumberFormat="1" applyFont="1" applyBorder="1" applyAlignment="1" applyProtection="1">
      <alignment horizontal="right" vertical="center" shrinkToFit="1"/>
    </xf>
    <xf numFmtId="183" fontId="4" fillId="0" borderId="93" xfId="0" applyNumberFormat="1" applyFont="1" applyBorder="1" applyAlignment="1" applyProtection="1">
      <alignment horizontal="right" vertical="center" shrinkToFit="1"/>
    </xf>
    <xf numFmtId="183" fontId="4" fillId="0" borderId="8" xfId="0" applyNumberFormat="1" applyFont="1" applyBorder="1" applyAlignment="1" applyProtection="1">
      <alignment horizontal="right" vertical="center" shrinkToFit="1"/>
    </xf>
    <xf numFmtId="183" fontId="4" fillId="0" borderId="75" xfId="0" applyNumberFormat="1" applyFont="1" applyBorder="1" applyAlignment="1" applyProtection="1">
      <alignment horizontal="center" vertical="center" shrinkToFit="1"/>
    </xf>
    <xf numFmtId="183" fontId="4" fillId="0" borderId="77" xfId="0" applyNumberFormat="1" applyFont="1" applyBorder="1" applyAlignment="1" applyProtection="1">
      <alignment horizontal="center" vertical="center" shrinkToFit="1"/>
    </xf>
    <xf numFmtId="183" fontId="4" fillId="0" borderId="78" xfId="0" applyNumberFormat="1" applyFont="1" applyBorder="1" applyAlignment="1" applyProtection="1">
      <alignment horizontal="center" vertical="center" shrinkToFit="1"/>
    </xf>
    <xf numFmtId="183" fontId="4" fillId="0" borderId="80" xfId="0" applyNumberFormat="1" applyFont="1" applyBorder="1" applyAlignment="1" applyProtection="1">
      <alignment horizontal="center" vertical="center" shrinkToFit="1"/>
    </xf>
    <xf numFmtId="183" fontId="4" fillId="0" borderId="65" xfId="0" applyNumberFormat="1" applyFont="1" applyBorder="1" applyAlignment="1" applyProtection="1">
      <alignment horizontal="center" vertical="center" shrinkToFit="1"/>
    </xf>
    <xf numFmtId="183" fontId="4" fillId="0" borderId="66" xfId="0" applyNumberFormat="1" applyFont="1" applyBorder="1" applyAlignment="1" applyProtection="1">
      <alignment horizontal="center" vertical="center" shrinkToFit="1"/>
    </xf>
    <xf numFmtId="182" fontId="4" fillId="0" borderId="62" xfId="0" applyNumberFormat="1" applyFont="1" applyBorder="1" applyAlignment="1" applyProtection="1">
      <alignment horizontal="center" vertical="center" shrinkToFit="1"/>
    </xf>
    <xf numFmtId="182" fontId="4" fillId="0" borderId="92" xfId="0" applyNumberFormat="1" applyFont="1" applyBorder="1" applyAlignment="1" applyProtection="1">
      <alignment horizontal="center" vertical="center" shrinkToFit="1"/>
    </xf>
    <xf numFmtId="182" fontId="4" fillId="0" borderId="63" xfId="0" applyNumberFormat="1" applyFont="1" applyBorder="1" applyAlignment="1" applyProtection="1">
      <alignment horizontal="center" vertical="center" shrinkToFit="1"/>
    </xf>
    <xf numFmtId="183" fontId="4" fillId="0" borderId="76" xfId="0" applyNumberFormat="1" applyFont="1" applyBorder="1" applyAlignment="1" applyProtection="1">
      <alignment horizontal="center" vertical="center" shrinkToFit="1"/>
    </xf>
    <xf numFmtId="183" fontId="4" fillId="0" borderId="79" xfId="0" applyNumberFormat="1" applyFont="1" applyBorder="1" applyAlignment="1" applyProtection="1">
      <alignment horizontal="center" vertical="center" shrinkToFit="1"/>
    </xf>
    <xf numFmtId="183" fontId="4" fillId="0" borderId="81" xfId="0" applyNumberFormat="1" applyFont="1" applyBorder="1" applyAlignment="1" applyProtection="1">
      <alignment horizontal="center" vertical="center" shrinkToFit="1"/>
    </xf>
    <xf numFmtId="0" fontId="5" fillId="0" borderId="4"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 xfId="0" applyFont="1" applyBorder="1" applyAlignment="1" applyProtection="1">
      <alignment horizontal="center" vertical="center" textRotation="255" wrapText="1"/>
    </xf>
    <xf numFmtId="0" fontId="5" fillId="0" borderId="13" xfId="0" applyFont="1" applyBorder="1" applyAlignment="1" applyProtection="1">
      <alignment horizontal="center" vertical="center" textRotation="255" wrapText="1"/>
    </xf>
    <xf numFmtId="0" fontId="5" fillId="0" borderId="2" xfId="0" applyFont="1" applyBorder="1" applyAlignment="1" applyProtection="1">
      <alignment horizontal="center" vertical="center" textRotation="255" wrapText="1"/>
    </xf>
    <xf numFmtId="0" fontId="5" fillId="0" borderId="1"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5" fillId="0" borderId="3" xfId="0" applyFont="1" applyBorder="1" applyAlignment="1" applyProtection="1">
      <alignment horizontal="justify" vertical="center"/>
    </xf>
    <xf numFmtId="0" fontId="5" fillId="0" borderId="3" xfId="0" applyFont="1" applyBorder="1" applyAlignment="1" applyProtection="1">
      <alignment horizontal="justify" vertical="center" wrapText="1"/>
    </xf>
    <xf numFmtId="0" fontId="5" fillId="0" borderId="4"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14" xfId="0" applyFont="1" applyBorder="1" applyAlignment="1" applyProtection="1">
      <alignment horizontal="left" vertical="center" wrapText="1"/>
    </xf>
    <xf numFmtId="0" fontId="6" fillId="0" borderId="1"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5" fillId="0" borderId="4"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3" xfId="0" applyFont="1" applyBorder="1" applyAlignment="1" applyProtection="1">
      <alignment horizontal="center" vertical="center" wrapText="1"/>
    </xf>
    <xf numFmtId="0" fontId="7" fillId="0" borderId="16"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7" fillId="0" borderId="19" xfId="0" applyFont="1" applyBorder="1" applyAlignment="1" applyProtection="1">
      <alignment horizontal="left" vertical="center" wrapText="1"/>
    </xf>
    <xf numFmtId="0" fontId="6" fillId="0" borderId="3" xfId="0" applyFont="1" applyBorder="1" applyAlignment="1" applyProtection="1">
      <alignment horizontal="justify" vertical="center" wrapText="1"/>
    </xf>
    <xf numFmtId="0" fontId="5" fillId="0" borderId="4" xfId="0" applyFont="1" applyBorder="1" applyAlignment="1" applyProtection="1">
      <alignment horizontal="left" vertical="center" shrinkToFit="1"/>
    </xf>
    <xf numFmtId="0" fontId="5" fillId="0" borderId="14" xfId="0" applyFont="1" applyBorder="1" applyAlignment="1" applyProtection="1">
      <alignment horizontal="left" vertical="center" shrinkToFit="1"/>
    </xf>
    <xf numFmtId="0" fontId="5" fillId="0" borderId="4" xfId="0" applyFont="1" applyFill="1" applyBorder="1" applyAlignment="1" applyProtection="1">
      <alignment horizontal="left" vertical="center" shrinkToFit="1"/>
    </xf>
    <xf numFmtId="0" fontId="5" fillId="0" borderId="11" xfId="0" applyFont="1" applyFill="1" applyBorder="1" applyAlignment="1" applyProtection="1">
      <alignment horizontal="left" vertical="center" shrinkToFit="1"/>
    </xf>
    <xf numFmtId="0" fontId="5" fillId="0" borderId="14" xfId="0" applyFont="1" applyFill="1" applyBorder="1" applyAlignment="1" applyProtection="1">
      <alignment horizontal="left" vertical="center" shrinkToFit="1"/>
    </xf>
    <xf numFmtId="0" fontId="6" fillId="0" borderId="4" xfId="0" applyFont="1" applyBorder="1" applyAlignment="1" applyProtection="1">
      <alignment horizontal="left" vertical="center" shrinkToFit="1"/>
    </xf>
    <xf numFmtId="0" fontId="6" fillId="0" borderId="14" xfId="0" applyFont="1" applyBorder="1" applyAlignment="1" applyProtection="1">
      <alignment horizontal="left" vertical="center" shrinkToFit="1"/>
    </xf>
    <xf numFmtId="0" fontId="5" fillId="0" borderId="4" xfId="0" applyFont="1" applyBorder="1" applyAlignment="1" applyProtection="1">
      <alignment horizontal="justify" vertical="center" wrapText="1"/>
    </xf>
    <xf numFmtId="0" fontId="5" fillId="0" borderId="11" xfId="0" applyFont="1" applyBorder="1" applyAlignment="1" applyProtection="1">
      <alignment horizontal="justify" vertical="center" wrapText="1"/>
    </xf>
    <xf numFmtId="0" fontId="5" fillId="0" borderId="14" xfId="0" applyFont="1" applyBorder="1" applyAlignment="1" applyProtection="1">
      <alignment horizontal="justify" vertical="center" wrapText="1"/>
    </xf>
    <xf numFmtId="0" fontId="6" fillId="0" borderId="1" xfId="0" applyFont="1" applyBorder="1" applyAlignment="1" applyProtection="1">
      <alignment horizontal="justify" vertical="center" wrapText="1"/>
    </xf>
    <xf numFmtId="0" fontId="6" fillId="0" borderId="2" xfId="0" applyFont="1" applyBorder="1" applyAlignment="1" applyProtection="1">
      <alignment horizontal="justify" vertical="center" wrapText="1"/>
    </xf>
    <xf numFmtId="0" fontId="5" fillId="0" borderId="1" xfId="0" applyFont="1" applyFill="1" applyBorder="1" applyAlignment="1" applyProtection="1">
      <alignment horizontal="justify" vertical="center" wrapText="1"/>
    </xf>
    <xf numFmtId="0" fontId="5" fillId="0" borderId="13" xfId="0" applyFont="1" applyFill="1" applyBorder="1" applyAlignment="1" applyProtection="1">
      <alignment horizontal="justify" vertical="center" wrapText="1"/>
    </xf>
    <xf numFmtId="0" fontId="5" fillId="0" borderId="2" xfId="0" applyFont="1" applyFill="1" applyBorder="1" applyAlignment="1" applyProtection="1">
      <alignment horizontal="justify" vertical="center" wrapText="1"/>
    </xf>
    <xf numFmtId="0" fontId="5" fillId="0" borderId="4" xfId="0" applyFont="1" applyFill="1" applyBorder="1" applyAlignment="1" applyProtection="1">
      <alignment horizontal="justify" vertical="center" wrapText="1"/>
    </xf>
    <xf numFmtId="0" fontId="5" fillId="0" borderId="11" xfId="0" applyFont="1" applyFill="1" applyBorder="1" applyAlignment="1" applyProtection="1">
      <alignment horizontal="justify" vertical="center" wrapText="1"/>
    </xf>
    <xf numFmtId="0" fontId="5" fillId="0" borderId="14" xfId="0" applyFont="1" applyFill="1" applyBorder="1" applyAlignment="1" applyProtection="1">
      <alignment horizontal="justify" vertical="center" wrapText="1"/>
    </xf>
    <xf numFmtId="0" fontId="5" fillId="0" borderId="4" xfId="0" applyFont="1" applyBorder="1" applyAlignment="1" applyProtection="1">
      <alignment horizontal="justify" vertical="center"/>
    </xf>
    <xf numFmtId="0" fontId="5" fillId="0" borderId="11" xfId="0" applyFont="1" applyBorder="1" applyAlignment="1" applyProtection="1">
      <alignment horizontal="justify" vertical="center"/>
    </xf>
    <xf numFmtId="0" fontId="5" fillId="0" borderId="14" xfId="0" applyFont="1" applyBorder="1" applyAlignment="1" applyProtection="1">
      <alignment horizontal="justify" vertical="center"/>
    </xf>
    <xf numFmtId="0" fontId="5" fillId="0" borderId="3" xfId="0" applyFont="1" applyFill="1" applyBorder="1" applyAlignment="1" applyProtection="1">
      <alignment horizontal="justify" vertical="center" wrapText="1"/>
    </xf>
    <xf numFmtId="0" fontId="6" fillId="0" borderId="1"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5" fillId="0" borderId="21" xfId="0" applyFont="1" applyBorder="1" applyAlignment="1" applyProtection="1">
      <alignment horizontal="left" vertical="center" shrinkToFit="1"/>
    </xf>
    <xf numFmtId="0" fontId="5" fillId="0" borderId="19" xfId="0" applyFont="1" applyBorder="1" applyAlignment="1" applyProtection="1">
      <alignment horizontal="left" vertical="center" shrinkToFit="1"/>
    </xf>
    <xf numFmtId="0" fontId="31" fillId="0" borderId="16"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31" fillId="0" borderId="20" xfId="0" applyFont="1" applyFill="1" applyBorder="1" applyAlignment="1" applyProtection="1">
      <alignment horizontal="left" vertical="center" wrapText="1"/>
    </xf>
    <xf numFmtId="0" fontId="31" fillId="0" borderId="21" xfId="0" applyFont="1" applyFill="1" applyBorder="1" applyAlignment="1" applyProtection="1">
      <alignment horizontal="left" vertical="center" wrapText="1"/>
    </xf>
    <xf numFmtId="0" fontId="31" fillId="0" borderId="18" xfId="0" applyFont="1" applyFill="1" applyBorder="1" applyAlignment="1" applyProtection="1">
      <alignment horizontal="left" vertical="center" wrapText="1"/>
    </xf>
    <xf numFmtId="0" fontId="31" fillId="0" borderId="19" xfId="0" applyFont="1" applyFill="1" applyBorder="1" applyAlignment="1" applyProtection="1">
      <alignment horizontal="left" vertical="center" wrapText="1"/>
    </xf>
    <xf numFmtId="0" fontId="31" fillId="5" borderId="49" xfId="0" applyFont="1" applyFill="1" applyBorder="1" applyAlignment="1" applyProtection="1">
      <alignment horizontal="left" vertical="center" wrapText="1"/>
      <protection locked="0"/>
    </xf>
    <xf numFmtId="0" fontId="31" fillId="5" borderId="47" xfId="0" applyFont="1" applyFill="1" applyBorder="1" applyAlignment="1" applyProtection="1">
      <alignment horizontal="left" vertical="center" wrapText="1"/>
      <protection locked="0"/>
    </xf>
    <xf numFmtId="0" fontId="31" fillId="5" borderId="50" xfId="0" applyFont="1" applyFill="1" applyBorder="1" applyAlignment="1" applyProtection="1">
      <alignment horizontal="left" vertical="center" wrapText="1"/>
      <protection locked="0"/>
    </xf>
    <xf numFmtId="0" fontId="31" fillId="5" borderId="51" xfId="0" applyFont="1" applyFill="1" applyBorder="1" applyAlignment="1" applyProtection="1">
      <alignment horizontal="left" vertical="center" wrapText="1"/>
      <protection locked="0"/>
    </xf>
    <xf numFmtId="0" fontId="31" fillId="5" borderId="48" xfId="0" applyFont="1" applyFill="1" applyBorder="1" applyAlignment="1" applyProtection="1">
      <alignment horizontal="left" vertical="center" wrapText="1"/>
      <protection locked="0"/>
    </xf>
    <xf numFmtId="0" fontId="31" fillId="5" borderId="52" xfId="0" applyFont="1" applyFill="1" applyBorder="1" applyAlignment="1" applyProtection="1">
      <alignment horizontal="left" vertical="center" wrapText="1"/>
      <protection locked="0"/>
    </xf>
    <xf numFmtId="0" fontId="31" fillId="5" borderId="16" xfId="0" applyFont="1" applyFill="1" applyBorder="1" applyAlignment="1" applyProtection="1">
      <alignment horizontal="left" vertical="center" wrapText="1"/>
      <protection locked="0"/>
    </xf>
    <xf numFmtId="0" fontId="31" fillId="5" borderId="12" xfId="0" applyFont="1" applyFill="1" applyBorder="1" applyAlignment="1" applyProtection="1">
      <alignment horizontal="left" vertical="center" wrapText="1"/>
      <protection locked="0"/>
    </xf>
    <xf numFmtId="0" fontId="31" fillId="5" borderId="20" xfId="0" applyFont="1" applyFill="1" applyBorder="1" applyAlignment="1" applyProtection="1">
      <alignment horizontal="left" vertical="center" wrapText="1"/>
      <protection locked="0"/>
    </xf>
    <xf numFmtId="0" fontId="31" fillId="5" borderId="25" xfId="0" applyFont="1" applyFill="1" applyBorder="1" applyAlignment="1" applyProtection="1">
      <alignment horizontal="left" vertical="center" wrapText="1"/>
      <protection locked="0"/>
    </xf>
    <xf numFmtId="0" fontId="31" fillId="5" borderId="26" xfId="0" applyFont="1" applyFill="1" applyBorder="1" applyAlignment="1" applyProtection="1">
      <alignment horizontal="left" vertical="center" wrapText="1"/>
      <protection locked="0"/>
    </xf>
    <xf numFmtId="0" fontId="31" fillId="5" borderId="27" xfId="0" applyFont="1" applyFill="1" applyBorder="1" applyAlignment="1" applyProtection="1">
      <alignment horizontal="left" vertical="center" wrapText="1"/>
      <protection locked="0"/>
    </xf>
    <xf numFmtId="0" fontId="4" fillId="0" borderId="0" xfId="0" applyFont="1" applyBorder="1" applyAlignment="1" applyProtection="1">
      <alignment horizontal="left" vertical="center"/>
    </xf>
    <xf numFmtId="0" fontId="4" fillId="0" borderId="17" xfId="0" applyFont="1" applyBorder="1" applyProtection="1">
      <alignment vertical="center"/>
    </xf>
    <xf numFmtId="0" fontId="70" fillId="0" borderId="9" xfId="0" applyFont="1" applyBorder="1" applyAlignment="1" applyProtection="1">
      <alignment horizontal="center" vertical="center"/>
    </xf>
    <xf numFmtId="0" fontId="7" fillId="0" borderId="1" xfId="0" applyFont="1" applyBorder="1" applyAlignment="1" applyProtection="1">
      <alignment horizontal="center" vertical="center" wrapText="1"/>
    </xf>
    <xf numFmtId="0" fontId="7" fillId="0" borderId="1" xfId="0" applyFont="1" applyBorder="1" applyAlignment="1" applyProtection="1">
      <alignment horizontal="center" vertical="center" shrinkToFit="1"/>
    </xf>
    <xf numFmtId="0" fontId="74" fillId="5" borderId="3" xfId="0" applyFont="1" applyFill="1" applyBorder="1" applyAlignment="1" applyProtection="1">
      <alignment horizontal="right" wrapText="1"/>
    </xf>
  </cellXfs>
  <cellStyles count="5">
    <cellStyle name="パーセント" xfId="1" builtinId="5"/>
    <cellStyle name="ハイパーリンク" xfId="2" builtinId="8"/>
    <cellStyle name="桁区切り" xfId="3" builtinId="6"/>
    <cellStyle name="標準" xfId="0" builtinId="0"/>
    <cellStyle name="標準 2" xfId="4"/>
  </cellStyles>
  <dxfs count="20">
    <dxf>
      <font>
        <b/>
        <i val="0"/>
        <color rgb="FFFF0000"/>
      </font>
    </dxf>
    <dxf>
      <font>
        <b/>
        <i val="0"/>
        <color rgb="FFFF0000"/>
      </font>
    </dxf>
    <dxf>
      <font>
        <b/>
        <i val="0"/>
        <color rgb="FFFF0000"/>
      </font>
    </dxf>
    <dxf>
      <font>
        <b/>
        <i val="0"/>
        <color rgb="FFFF0000"/>
      </font>
    </dxf>
    <dxf>
      <font>
        <b/>
        <i val="0"/>
        <color theme="4" tint="-0.24994659260841701"/>
      </font>
    </dxf>
    <dxf>
      <font>
        <b/>
        <i val="0"/>
        <color rgb="FFFF0000"/>
      </font>
    </dxf>
    <dxf>
      <font>
        <b/>
        <i val="0"/>
        <color rgb="FFFF0000"/>
      </font>
    </dxf>
    <dxf>
      <font>
        <b/>
        <i val="0"/>
        <color theme="4" tint="-0.2499465926084170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theme="4" tint="-0.24994659260841701"/>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990099"/>
      <color rgb="FFFF4B00"/>
      <color rgb="FFFFF1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AC$19" lockText="1" noThreeD="1"/>
</file>

<file path=xl/ctrlProps/ctrlProp2.xml><?xml version="1.0" encoding="utf-8"?>
<formControlPr xmlns="http://schemas.microsoft.com/office/spreadsheetml/2009/9/main" objectType="CheckBox" fmlaLink="$AC$20" lockText="1" noThreeD="1"/>
</file>

<file path=xl/ctrlProps/ctrlProp3.xml><?xml version="1.0" encoding="utf-8"?>
<formControlPr xmlns="http://schemas.microsoft.com/office/spreadsheetml/2009/9/main" objectType="CheckBox" fmlaLink="$AC$22" lockText="1" noThreeD="1"/>
</file>

<file path=xl/ctrlProps/ctrlProp4.xml><?xml version="1.0" encoding="utf-8"?>
<formControlPr xmlns="http://schemas.microsoft.com/office/spreadsheetml/2009/9/main" objectType="CheckBox" fmlaLink="$AC$9" lockText="1" noThreeD="1"/>
</file>

<file path=xl/ctrlProps/ctrlProp5.xml><?xml version="1.0" encoding="utf-8"?>
<formControlPr xmlns="http://schemas.microsoft.com/office/spreadsheetml/2009/9/main" objectType="CheckBox" fmlaLink="$AC$10" lockText="1" noThreeD="1"/>
</file>

<file path=xl/ctrlProps/ctrlProp6.xml><?xml version="1.0" encoding="utf-8"?>
<formControlPr xmlns="http://schemas.microsoft.com/office/spreadsheetml/2009/9/main" objectType="CheckBox" fmlaLink="$AC$24" lockText="1" noThreeD="1"/>
</file>

<file path=xl/ctrlProps/ctrlProp7.xml><?xml version="1.0" encoding="utf-8"?>
<formControlPr xmlns="http://schemas.microsoft.com/office/spreadsheetml/2009/9/main" objectType="CheckBox" fmlaLink="$AC$36" lockText="1" noThreeD="1"/>
</file>

<file path=xl/ctrlProps/ctrlProp8.xml><?xml version="1.0" encoding="utf-8"?>
<formControlPr xmlns="http://schemas.microsoft.com/office/spreadsheetml/2009/9/main" objectType="CheckBox" fmlaLink="$AC$37" lockText="1" noThreeD="1"/>
</file>

<file path=xl/ctrlProps/ctrlProp9.xml><?xml version="1.0" encoding="utf-8"?>
<formControlPr xmlns="http://schemas.microsoft.com/office/spreadsheetml/2009/9/main" objectType="CheckBox" fmlaLink="$AC$38" lockText="1" noThreeD="1"/>
</file>

<file path=xl/drawings/drawing1.xml><?xml version="1.0" encoding="utf-8"?>
<xdr:wsDr xmlns:xdr="http://schemas.openxmlformats.org/drawingml/2006/spreadsheetDrawing" xmlns:a="http://schemas.openxmlformats.org/drawingml/2006/main">
  <xdr:oneCellAnchor>
    <xdr:from>
      <xdr:col>10</xdr:col>
      <xdr:colOff>453519</xdr:colOff>
      <xdr:row>2</xdr:row>
      <xdr:rowOff>628</xdr:rowOff>
    </xdr:from>
    <xdr:ext cx="4970423" cy="2559215"/>
    <xdr:sp macro="" textlink="">
      <xdr:nvSpPr>
        <xdr:cNvPr id="2" name="テキスト ボックス 1"/>
        <xdr:cNvSpPr txBox="1"/>
      </xdr:nvSpPr>
      <xdr:spPr>
        <a:xfrm>
          <a:off x="5930394" y="536409"/>
          <a:ext cx="4970423" cy="2559215"/>
        </a:xfrm>
        <a:prstGeom prst="rect">
          <a:avLst/>
        </a:prstGeom>
        <a:solidFill>
          <a:schemeClr val="accent4">
            <a:lumMod val="20000"/>
            <a:lumOff val="80000"/>
          </a:schemeClr>
        </a:solidFill>
        <a:ln w="41275" cmpd="dbl">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r>
            <a:rPr kumimoji="1" lang="ja-JP" altLang="en-US" sz="1600" b="1">
              <a:latin typeface="游ゴシック" panose="020B0400000000000000" pitchFamily="50" charset="-128"/>
              <a:ea typeface="游ゴシック" panose="020B0400000000000000" pitchFamily="50" charset="-128"/>
            </a:rPr>
            <a:t>令和３年度以降の変更点</a:t>
          </a:r>
          <a:endParaRPr kumimoji="1" lang="en-US" altLang="ja-JP" sz="1600" b="1">
            <a:latin typeface="游ゴシック" panose="020B0400000000000000" pitchFamily="50" charset="-128"/>
            <a:ea typeface="游ゴシック" panose="020B0400000000000000" pitchFamily="50" charset="-128"/>
          </a:endParaRPr>
        </a:p>
        <a:p>
          <a:r>
            <a:rPr kumimoji="1" lang="en-US" altLang="ja-JP" sz="1400" b="1">
              <a:latin typeface="游ゴシック" panose="020B0400000000000000" pitchFamily="50" charset="-128"/>
              <a:ea typeface="游ゴシック" panose="020B0400000000000000" pitchFamily="50" charset="-128"/>
            </a:rPr>
            <a:t>(</a:t>
          </a:r>
          <a:r>
            <a:rPr kumimoji="1" lang="ja-JP" altLang="en-US" sz="1400" b="1">
              <a:latin typeface="游ゴシック" panose="020B0400000000000000" pitchFamily="50" charset="-128"/>
              <a:ea typeface="游ゴシック" panose="020B0400000000000000" pitchFamily="50" charset="-128"/>
            </a:rPr>
            <a:t>１</a:t>
          </a:r>
          <a:r>
            <a:rPr kumimoji="1" lang="en-US" altLang="ja-JP" sz="1400" b="1">
              <a:latin typeface="游ゴシック" panose="020B0400000000000000" pitchFamily="50" charset="-128"/>
              <a:ea typeface="游ゴシック" panose="020B0400000000000000" pitchFamily="50" charset="-128"/>
            </a:rPr>
            <a:t>) </a:t>
          </a:r>
          <a:r>
            <a:rPr kumimoji="1" lang="ja-JP" altLang="en-US" sz="1400" b="1">
              <a:latin typeface="游ゴシック" panose="020B0400000000000000" pitchFamily="50" charset="-128"/>
              <a:ea typeface="游ゴシック" panose="020B0400000000000000" pitchFamily="50" charset="-128"/>
            </a:rPr>
            <a:t>代表者の押印廃止</a:t>
          </a:r>
          <a:endParaRPr kumimoji="1" lang="en-US" altLang="ja-JP" sz="1400" b="1">
            <a:latin typeface="游ゴシック" panose="020B0400000000000000" pitchFamily="50" charset="-128"/>
            <a:ea typeface="游ゴシック" panose="020B0400000000000000" pitchFamily="50" charset="-128"/>
          </a:endParaRPr>
        </a:p>
        <a:p>
          <a:r>
            <a:rPr kumimoji="1" lang="ja-JP" altLang="en-US" sz="1200">
              <a:latin typeface="游ゴシック" panose="020B0400000000000000" pitchFamily="50" charset="-128"/>
              <a:ea typeface="游ゴシック" panose="020B0400000000000000" pitchFamily="50" charset="-128"/>
            </a:rPr>
            <a:t>　</a:t>
          </a:r>
          <a:r>
            <a:rPr kumimoji="1" lang="ja-JP" altLang="en-US" sz="1200" baseline="0">
              <a:latin typeface="游ゴシック" panose="020B0400000000000000" pitchFamily="50" charset="-128"/>
              <a:ea typeface="游ゴシック" panose="020B0400000000000000" pitchFamily="50" charset="-128"/>
            </a:rPr>
            <a:t>   </a:t>
          </a:r>
          <a:r>
            <a:rPr kumimoji="1" lang="ja-JP" altLang="en-US" sz="1400">
              <a:latin typeface="游ゴシック" panose="020B0400000000000000" pitchFamily="50" charset="-128"/>
              <a:ea typeface="游ゴシック" panose="020B0400000000000000" pitchFamily="50" charset="-128"/>
            </a:rPr>
            <a:t>報告書表紙への押印は廃止しました。</a:t>
          </a:r>
          <a:endParaRPr kumimoji="1" lang="en-US" altLang="ja-JP" sz="1400">
            <a:latin typeface="游ゴシック" panose="020B0400000000000000" pitchFamily="50" charset="-128"/>
            <a:ea typeface="游ゴシック" panose="020B0400000000000000" pitchFamily="50" charset="-128"/>
          </a:endParaRPr>
        </a:p>
        <a:p>
          <a:r>
            <a:rPr kumimoji="1" lang="en-US" altLang="ja-JP" sz="1400" b="1">
              <a:latin typeface="游ゴシック" panose="020B0400000000000000" pitchFamily="50" charset="-128"/>
              <a:ea typeface="游ゴシック" panose="020B0400000000000000" pitchFamily="50" charset="-128"/>
            </a:rPr>
            <a:t>(</a:t>
          </a:r>
          <a:r>
            <a:rPr kumimoji="1" lang="ja-JP" altLang="en-US" sz="1400" b="1">
              <a:latin typeface="游ゴシック" panose="020B0400000000000000" pitchFamily="50" charset="-128"/>
              <a:ea typeface="游ゴシック" panose="020B0400000000000000" pitchFamily="50" charset="-128"/>
            </a:rPr>
            <a:t>２</a:t>
          </a:r>
          <a:r>
            <a:rPr kumimoji="1" lang="en-US" altLang="ja-JP" sz="1400" b="1">
              <a:latin typeface="游ゴシック" panose="020B0400000000000000" pitchFamily="50" charset="-128"/>
              <a:ea typeface="游ゴシック" panose="020B0400000000000000" pitchFamily="50" charset="-128"/>
            </a:rPr>
            <a:t>) </a:t>
          </a:r>
          <a:r>
            <a:rPr kumimoji="1" lang="ja-JP" altLang="en-US" sz="1400" b="1">
              <a:latin typeface="游ゴシック" panose="020B0400000000000000" pitchFamily="50" charset="-128"/>
              <a:ea typeface="游ゴシック" panose="020B0400000000000000" pitchFamily="50" charset="-128"/>
            </a:rPr>
            <a:t>報告の電子化  </a:t>
          </a:r>
          <a:r>
            <a:rPr kumimoji="1" lang="en-US" altLang="ja-JP" sz="1200" b="1">
              <a:latin typeface="游ゴシック" panose="020B0400000000000000" pitchFamily="50" charset="-128"/>
              <a:ea typeface="游ゴシック" panose="020B0400000000000000" pitchFamily="50" charset="-128"/>
            </a:rPr>
            <a:t>※</a:t>
          </a:r>
          <a:r>
            <a:rPr kumimoji="1" lang="ja-JP" altLang="en-US" sz="1200" b="1">
              <a:latin typeface="游ゴシック" panose="020B0400000000000000" pitchFamily="50" charset="-128"/>
              <a:ea typeface="游ゴシック" panose="020B0400000000000000" pitchFamily="50" charset="-128"/>
            </a:rPr>
            <a:t>このページの下部参照</a:t>
          </a:r>
          <a:endParaRPr kumimoji="1" lang="en-US" altLang="ja-JP" sz="1400" b="1">
            <a:latin typeface="游ゴシック" panose="020B0400000000000000" pitchFamily="50" charset="-128"/>
            <a:ea typeface="游ゴシック" panose="020B0400000000000000" pitchFamily="50" charset="-128"/>
          </a:endParaRPr>
        </a:p>
        <a:p>
          <a:r>
            <a:rPr kumimoji="1" lang="ja-JP" altLang="en-US" sz="1400">
              <a:latin typeface="游ゴシック" panose="020B0400000000000000" pitchFamily="50" charset="-128"/>
              <a:ea typeface="游ゴシック" panose="020B0400000000000000" pitchFamily="50" charset="-128"/>
            </a:rPr>
            <a:t>　  地球温暖化対策実施状況報告は、原則</a:t>
          </a:r>
          <a:endParaRPr kumimoji="1" lang="en-US" altLang="ja-JP" sz="1400">
            <a:latin typeface="游ゴシック" panose="020B0400000000000000" pitchFamily="50" charset="-128"/>
            <a:ea typeface="游ゴシック" panose="020B0400000000000000" pitchFamily="50" charset="-128"/>
          </a:endParaRPr>
        </a:p>
        <a:p>
          <a:r>
            <a:rPr kumimoji="1" lang="ja-JP" altLang="en-US" sz="1400">
              <a:latin typeface="游ゴシック" panose="020B0400000000000000" pitchFamily="50" charset="-128"/>
              <a:ea typeface="游ゴシック" panose="020B0400000000000000" pitchFamily="50" charset="-128"/>
            </a:rPr>
            <a:t>　</a:t>
          </a:r>
          <a:r>
            <a:rPr kumimoji="1" lang="ja-JP" altLang="en-US" sz="1400" baseline="0">
              <a:latin typeface="游ゴシック" panose="020B0400000000000000" pitchFamily="50" charset="-128"/>
              <a:ea typeface="游ゴシック" panose="020B0400000000000000" pitchFamily="50" charset="-128"/>
            </a:rPr>
            <a:t>  </a:t>
          </a:r>
          <a:r>
            <a:rPr kumimoji="1" lang="ja-JP" altLang="en-US" sz="1400" b="0">
              <a:latin typeface="游ゴシック" panose="020B0400000000000000" pitchFamily="50" charset="-128"/>
              <a:ea typeface="游ゴシック" panose="020B0400000000000000" pitchFamily="50" charset="-128"/>
            </a:rPr>
            <a:t>報告書作成ツール（</a:t>
          </a:r>
          <a:r>
            <a:rPr kumimoji="1" lang="en-US" altLang="ja-JP" sz="1400" b="0">
              <a:latin typeface="游ゴシック" panose="020B0400000000000000" pitchFamily="50" charset="-128"/>
              <a:ea typeface="游ゴシック" panose="020B0400000000000000" pitchFamily="50" charset="-128"/>
            </a:rPr>
            <a:t>Excel</a:t>
          </a:r>
          <a:r>
            <a:rPr kumimoji="1" lang="ja-JP" altLang="en-US" sz="1400" b="0">
              <a:latin typeface="游ゴシック" panose="020B0400000000000000" pitchFamily="50" charset="-128"/>
              <a:ea typeface="游ゴシック" panose="020B0400000000000000" pitchFamily="50" charset="-128"/>
            </a:rPr>
            <a:t>形式）で作成し、</a:t>
          </a:r>
          <a:endParaRPr kumimoji="1" lang="en-US" altLang="ja-JP" sz="1400" b="0">
            <a:latin typeface="游ゴシック" panose="020B0400000000000000" pitchFamily="50" charset="-128"/>
            <a:ea typeface="游ゴシック" panose="020B0400000000000000" pitchFamily="50" charset="-128"/>
          </a:endParaRPr>
        </a:p>
        <a:p>
          <a:r>
            <a:rPr kumimoji="1" lang="ja-JP" altLang="en-US" sz="1400" b="0">
              <a:latin typeface="游ゴシック" panose="020B0400000000000000" pitchFamily="50" charset="-128"/>
              <a:ea typeface="游ゴシック" panose="020B0400000000000000" pitchFamily="50" charset="-128"/>
            </a:rPr>
            <a:t>　</a:t>
          </a:r>
          <a:r>
            <a:rPr kumimoji="1" lang="ja-JP" altLang="en-US" sz="1400" b="0" baseline="0">
              <a:latin typeface="游ゴシック" panose="020B0400000000000000" pitchFamily="50" charset="-128"/>
              <a:ea typeface="游ゴシック" panose="020B0400000000000000" pitchFamily="50" charset="-128"/>
            </a:rPr>
            <a:t>  </a:t>
          </a:r>
          <a:r>
            <a:rPr kumimoji="1" lang="en-US" altLang="ja-JP" sz="1400" b="1" u="sng">
              <a:latin typeface="游ゴシック" panose="020B0400000000000000" pitchFamily="50" charset="-128"/>
              <a:ea typeface="游ゴシック" panose="020B0400000000000000" pitchFamily="50" charset="-128"/>
            </a:rPr>
            <a:t>【</a:t>
          </a:r>
          <a:r>
            <a:rPr kumimoji="1" lang="ja-JP" altLang="en-US" sz="1400" b="1" u="sng">
              <a:latin typeface="游ゴシック" panose="020B0400000000000000" pitchFamily="50" charset="-128"/>
              <a:ea typeface="游ゴシック" panose="020B0400000000000000" pitchFamily="50" charset="-128"/>
            </a:rPr>
            <a:t>香川</a:t>
          </a:r>
          <a:r>
            <a:rPr kumimoji="1" lang="en-US" altLang="ja-JP" sz="1400" b="1" u="sng">
              <a:latin typeface="游ゴシック" panose="020B0400000000000000" pitchFamily="50" charset="-128"/>
              <a:ea typeface="游ゴシック" panose="020B0400000000000000" pitchFamily="50" charset="-128"/>
            </a:rPr>
            <a:t>】</a:t>
          </a:r>
          <a:r>
            <a:rPr kumimoji="1" lang="ja-JP" altLang="en-US" sz="1400" b="1" u="sng">
              <a:latin typeface="游ゴシック" panose="020B0400000000000000" pitchFamily="50" charset="-128"/>
              <a:ea typeface="游ゴシック" panose="020B0400000000000000" pitchFamily="50" charset="-128"/>
            </a:rPr>
            <a:t>電子申請・届出サービス</a:t>
          </a:r>
          <a:r>
            <a:rPr kumimoji="1" lang="ja-JP" altLang="en-US" sz="1400" b="1" u="sng" baseline="0">
              <a:latin typeface="游ゴシック" panose="020B0400000000000000" pitchFamily="50" charset="-128"/>
              <a:ea typeface="游ゴシック" panose="020B0400000000000000" pitchFamily="50" charset="-128"/>
            </a:rPr>
            <a:t> </a:t>
          </a:r>
          <a:r>
            <a:rPr kumimoji="1" lang="ja-JP" altLang="en-US" sz="1400" b="1" u="sng">
              <a:latin typeface="游ゴシック" panose="020B0400000000000000" pitchFamily="50" charset="-128"/>
              <a:ea typeface="游ゴシック" panose="020B0400000000000000" pitchFamily="50" charset="-128"/>
            </a:rPr>
            <a:t>で提出</a:t>
          </a:r>
          <a:r>
            <a:rPr kumimoji="1" lang="ja-JP" altLang="en-US" sz="1400">
              <a:latin typeface="游ゴシック" panose="020B0400000000000000" pitchFamily="50" charset="-128"/>
              <a:ea typeface="游ゴシック" panose="020B0400000000000000" pitchFamily="50" charset="-128"/>
            </a:rPr>
            <a:t>してください。</a:t>
          </a:r>
          <a:endParaRPr kumimoji="1" lang="en-US" altLang="ja-JP" sz="1400">
            <a:latin typeface="游ゴシック" panose="020B0400000000000000" pitchFamily="50" charset="-128"/>
            <a:ea typeface="游ゴシック" panose="020B0400000000000000"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76200</xdr:colOff>
          <xdr:row>19</xdr:row>
          <xdr:rowOff>28575</xdr:rowOff>
        </xdr:from>
        <xdr:to>
          <xdr:col>4</xdr:col>
          <xdr:colOff>304800</xdr:colOff>
          <xdr:row>19</xdr:row>
          <xdr:rowOff>276225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20</xdr:row>
          <xdr:rowOff>19050</xdr:rowOff>
        </xdr:from>
        <xdr:to>
          <xdr:col>4</xdr:col>
          <xdr:colOff>285750</xdr:colOff>
          <xdr:row>20</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21</xdr:row>
          <xdr:rowOff>47625</xdr:rowOff>
        </xdr:from>
        <xdr:to>
          <xdr:col>4</xdr:col>
          <xdr:colOff>0</xdr:colOff>
          <xdr:row>22</xdr:row>
          <xdr:rowOff>104775</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6938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xdr:row>
          <xdr:rowOff>38100</xdr:rowOff>
        </xdr:from>
        <xdr:to>
          <xdr:col>4</xdr:col>
          <xdr:colOff>19050</xdr:colOff>
          <xdr:row>8</xdr:row>
          <xdr:rowOff>247650</xdr:rowOff>
        </xdr:to>
        <xdr:sp macro="" textlink="">
          <xdr:nvSpPr>
            <xdr:cNvPr id="8252" name="Check Box 60" hidden="1">
              <a:extLst>
                <a:ext uri="{63B3BB69-23CF-44E3-9099-C40C66FF867C}">
                  <a14:compatExt spid="_x0000_s8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xdr:row>
          <xdr:rowOff>38100</xdr:rowOff>
        </xdr:from>
        <xdr:to>
          <xdr:col>4</xdr:col>
          <xdr:colOff>19050</xdr:colOff>
          <xdr:row>9</xdr:row>
          <xdr:rowOff>257175</xdr:rowOff>
        </xdr:to>
        <xdr:sp macro="" textlink="">
          <xdr:nvSpPr>
            <xdr:cNvPr id="8253" name="Check Box 61" hidden="1">
              <a:extLst>
                <a:ext uri="{63B3BB69-23CF-44E3-9099-C40C66FF867C}">
                  <a14:compatExt spid="_x0000_s8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23</xdr:row>
          <xdr:rowOff>57150</xdr:rowOff>
        </xdr:from>
        <xdr:to>
          <xdr:col>3</xdr:col>
          <xdr:colOff>200025</xdr:colOff>
          <xdr:row>23</xdr:row>
          <xdr:rowOff>304800</xdr:rowOff>
        </xdr:to>
        <xdr:sp macro="" textlink="">
          <xdr:nvSpPr>
            <xdr:cNvPr id="8265" name="Check Box 73" hidden="1">
              <a:extLst>
                <a:ext uri="{63B3BB69-23CF-44E3-9099-C40C66FF867C}">
                  <a14:compatExt spid="_x0000_s8265"/>
                </a:ext>
              </a:extLst>
            </xdr:cNvPr>
            <xdr:cNvSpPr/>
          </xdr:nvSpPr>
          <xdr:spPr bwMode="auto">
            <a:xfrm>
              <a:off x="0" y="0"/>
              <a:ext cx="0" cy="0"/>
            </a:xfrm>
            <a:prstGeom prst="rect">
              <a:avLst/>
            </a:prstGeom>
            <a:noFill/>
            <a:ln>
              <a:noFill/>
            </a:ln>
            <a:extLst>
              <a:ext uri="{909E8E84-426E-40DD-AFC4-6F175D3DCCD1}">
                <a14:hiddenFill>
                  <a:solidFill>
                    <a:srgbClr val="F6938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8</xdr:col>
      <xdr:colOff>238125</xdr:colOff>
      <xdr:row>17</xdr:row>
      <xdr:rowOff>219075</xdr:rowOff>
    </xdr:from>
    <xdr:ext cx="312906" cy="259045"/>
    <xdr:sp macro="" textlink="">
      <xdr:nvSpPr>
        <xdr:cNvPr id="2" name="テキスト ボックス 1"/>
        <xdr:cNvSpPr txBox="1"/>
      </xdr:nvSpPr>
      <xdr:spPr>
        <a:xfrm>
          <a:off x="3343275" y="4886325"/>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明朝" panose="02020609040205080304" pitchFamily="17" charset="-128"/>
              <a:ea typeface="ＭＳ 明朝" panose="02020609040205080304" pitchFamily="17" charset="-128"/>
            </a:rPr>
            <a:t>（</a:t>
          </a:r>
        </a:p>
      </xdr:txBody>
    </xdr:sp>
    <xdr:clientData/>
  </xdr:oneCellAnchor>
  <xdr:oneCellAnchor>
    <xdr:from>
      <xdr:col>5</xdr:col>
      <xdr:colOff>390525</xdr:colOff>
      <xdr:row>17</xdr:row>
      <xdr:rowOff>209550</xdr:rowOff>
    </xdr:from>
    <xdr:ext cx="312906" cy="259045"/>
    <xdr:sp macro="" textlink="">
      <xdr:nvSpPr>
        <xdr:cNvPr id="7" name="テキスト ボックス 6"/>
        <xdr:cNvSpPr txBox="1"/>
      </xdr:nvSpPr>
      <xdr:spPr>
        <a:xfrm>
          <a:off x="2124075" y="4714875"/>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明朝" panose="02020609040205080304" pitchFamily="17" charset="-128"/>
              <a:ea typeface="ＭＳ 明朝" panose="02020609040205080304" pitchFamily="17" charset="-128"/>
            </a:rPr>
            <a:t>（</a:t>
          </a:r>
        </a:p>
      </xdr:txBody>
    </xdr:sp>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35</xdr:row>
          <xdr:rowOff>9525</xdr:rowOff>
        </xdr:from>
        <xdr:to>
          <xdr:col>1</xdr:col>
          <xdr:colOff>0</xdr:colOff>
          <xdr:row>36</xdr:row>
          <xdr:rowOff>19050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36</xdr:row>
          <xdr:rowOff>0</xdr:rowOff>
        </xdr:from>
        <xdr:to>
          <xdr:col>1</xdr:col>
          <xdr:colOff>0</xdr:colOff>
          <xdr:row>37</xdr:row>
          <xdr:rowOff>9525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36</xdr:row>
          <xdr:rowOff>209550</xdr:rowOff>
        </xdr:from>
        <xdr:to>
          <xdr:col>0</xdr:col>
          <xdr:colOff>200025</xdr:colOff>
          <xdr:row>37</xdr:row>
          <xdr:rowOff>219075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comments" Target="../comments2.xml"/><Relationship Id="rId2" Type="http://schemas.openxmlformats.org/officeDocument/2006/relationships/printerSettings" Target="../printerSettings/printerSettings2.bin"/><Relationship Id="rId1" Type="http://schemas.openxmlformats.org/officeDocument/2006/relationships/hyperlink" Target="http://www.soumu.go.jp/main_content/000290725.pdf"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4.vml"/><Relationship Id="rId7" Type="http://schemas.openxmlformats.org/officeDocument/2006/relationships/ctrlProp" Target="../ctrlProps/ctrlProp6.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7.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C00000"/>
  </sheetPr>
  <dimension ref="A1:P84"/>
  <sheetViews>
    <sheetView showGridLines="0" tabSelected="1" zoomScale="80" zoomScaleNormal="80" zoomScaleSheetLayoutView="80" workbookViewId="0">
      <selection activeCell="D9" sqref="D9"/>
    </sheetView>
  </sheetViews>
  <sheetFormatPr defaultRowHeight="18.75" x14ac:dyDescent="0.15"/>
  <cols>
    <col min="1" max="1" width="6.75" style="191" customWidth="1"/>
    <col min="2" max="2" width="19.875" style="191" customWidth="1"/>
    <col min="3" max="3" width="6" style="191" customWidth="1"/>
    <col min="4" max="4" width="4.75" style="191" customWidth="1"/>
    <col min="5" max="5" width="5.625" style="191" customWidth="1"/>
    <col min="6" max="6" width="3.75" style="227" customWidth="1"/>
    <col min="7" max="7" width="6" style="191" customWidth="1"/>
    <col min="8" max="8" width="4.75" style="191" customWidth="1"/>
    <col min="9" max="9" width="5.625" style="191" customWidth="1"/>
    <col min="10" max="11" width="9" style="191"/>
    <col min="12" max="12" width="6.375" style="191" customWidth="1"/>
    <col min="13" max="16384" width="9" style="191"/>
  </cols>
  <sheetData>
    <row r="1" spans="1:16" ht="22.5" x14ac:dyDescent="0.15">
      <c r="A1" s="186" t="s">
        <v>305</v>
      </c>
      <c r="B1" s="187"/>
      <c r="C1" s="187"/>
      <c r="D1" s="187"/>
      <c r="E1" s="187"/>
      <c r="F1" s="188"/>
      <c r="G1" s="187"/>
      <c r="H1" s="187"/>
      <c r="I1" s="226"/>
      <c r="K1" s="190"/>
      <c r="L1" s="190"/>
      <c r="M1" s="190"/>
      <c r="N1" s="190"/>
      <c r="O1" s="190"/>
      <c r="P1" s="190"/>
    </row>
    <row r="2" spans="1:16" ht="19.5" x14ac:dyDescent="0.15">
      <c r="A2" s="192"/>
      <c r="B2" s="187"/>
      <c r="C2" s="187"/>
      <c r="D2" s="187"/>
      <c r="E2" s="187"/>
      <c r="F2" s="188"/>
      <c r="G2" s="187"/>
      <c r="H2" s="187"/>
      <c r="I2" s="187"/>
      <c r="J2" s="187"/>
      <c r="K2" s="190"/>
      <c r="L2" s="190"/>
      <c r="M2" s="190"/>
      <c r="N2" s="190"/>
      <c r="O2" s="190"/>
      <c r="P2" s="190"/>
    </row>
    <row r="3" spans="1:16" ht="19.5" x14ac:dyDescent="0.15">
      <c r="A3" s="190"/>
      <c r="B3" s="187" t="s">
        <v>416</v>
      </c>
      <c r="C3" s="469"/>
      <c r="D3" s="469"/>
      <c r="E3" s="469"/>
      <c r="F3" s="469"/>
      <c r="G3" s="469"/>
      <c r="H3" s="469"/>
      <c r="I3" s="469"/>
      <c r="J3" s="187"/>
      <c r="K3" s="190"/>
      <c r="L3" s="190"/>
      <c r="M3" s="190"/>
      <c r="N3" s="190"/>
      <c r="O3" s="190"/>
      <c r="P3" s="190"/>
    </row>
    <row r="4" spans="1:16" ht="21" customHeight="1" x14ac:dyDescent="0.15">
      <c r="A4" s="193">
        <v>1</v>
      </c>
      <c r="B4" s="187" t="s">
        <v>291</v>
      </c>
      <c r="C4" s="470"/>
      <c r="D4" s="471"/>
      <c r="E4" s="471"/>
      <c r="F4" s="471"/>
      <c r="G4" s="471"/>
      <c r="H4" s="471"/>
      <c r="I4" s="472"/>
      <c r="J4" s="187"/>
      <c r="K4" s="194" t="s">
        <v>417</v>
      </c>
      <c r="L4" s="467"/>
      <c r="M4" s="468"/>
      <c r="N4" s="194" t="s">
        <v>418</v>
      </c>
      <c r="O4" s="190"/>
      <c r="P4" s="190"/>
    </row>
    <row r="5" spans="1:16" ht="12" customHeight="1" x14ac:dyDescent="0.15">
      <c r="A5" s="190"/>
      <c r="B5" s="189"/>
      <c r="C5" s="195"/>
      <c r="D5" s="195"/>
      <c r="E5" s="195"/>
      <c r="F5" s="195"/>
      <c r="G5" s="195"/>
      <c r="H5" s="195"/>
      <c r="I5" s="195"/>
      <c r="J5" s="189"/>
      <c r="K5" s="190"/>
      <c r="L5" s="190"/>
      <c r="M5" s="190"/>
      <c r="N5" s="190"/>
      <c r="O5" s="190"/>
      <c r="P5" s="190"/>
    </row>
    <row r="6" spans="1:16" ht="18" customHeight="1" x14ac:dyDescent="0.15">
      <c r="A6" s="193">
        <v>2</v>
      </c>
      <c r="B6" s="187" t="s">
        <v>337</v>
      </c>
      <c r="C6" s="251" t="s">
        <v>410</v>
      </c>
      <c r="D6" s="196">
        <v>5</v>
      </c>
      <c r="E6" s="197" t="s">
        <v>135</v>
      </c>
      <c r="F6" s="198" t="s">
        <v>338</v>
      </c>
      <c r="G6" s="187"/>
      <c r="H6" s="187"/>
      <c r="I6" s="199"/>
      <c r="J6" s="187"/>
      <c r="K6" s="190"/>
      <c r="L6" s="190"/>
      <c r="M6" s="190"/>
      <c r="N6" s="190"/>
      <c r="O6" s="190"/>
      <c r="P6" s="190"/>
    </row>
    <row r="7" spans="1:16" ht="16.5" customHeight="1" x14ac:dyDescent="0.15">
      <c r="A7" s="190"/>
      <c r="B7" s="187"/>
      <c r="C7" s="200"/>
      <c r="D7" s="201" t="s">
        <v>339</v>
      </c>
      <c r="E7" s="202"/>
      <c r="F7" s="188"/>
      <c r="G7" s="187"/>
      <c r="H7" s="187"/>
      <c r="I7" s="187"/>
      <c r="J7" s="187"/>
      <c r="K7" s="190"/>
      <c r="L7" s="190"/>
      <c r="M7" s="190"/>
      <c r="N7" s="190"/>
      <c r="O7" s="190"/>
      <c r="P7" s="190"/>
    </row>
    <row r="8" spans="1:16" ht="12" customHeight="1" x14ac:dyDescent="0.15">
      <c r="A8" s="190"/>
      <c r="B8" s="187"/>
      <c r="C8" s="203"/>
      <c r="D8" s="204"/>
      <c r="E8" s="205"/>
      <c r="F8" s="188"/>
      <c r="G8" s="187"/>
      <c r="H8" s="187"/>
      <c r="I8" s="187"/>
      <c r="J8" s="187"/>
      <c r="K8" s="190"/>
      <c r="L8" s="190"/>
      <c r="M8" s="190"/>
      <c r="N8" s="190"/>
      <c r="O8" s="190"/>
      <c r="P8" s="190"/>
    </row>
    <row r="9" spans="1:16" ht="18" customHeight="1" x14ac:dyDescent="0.15">
      <c r="A9" s="193">
        <v>3</v>
      </c>
      <c r="B9" s="187" t="s">
        <v>362</v>
      </c>
      <c r="C9" s="346" t="s">
        <v>488</v>
      </c>
      <c r="D9" s="206"/>
      <c r="E9" s="207" t="s">
        <v>135</v>
      </c>
      <c r="F9" s="208" t="s">
        <v>292</v>
      </c>
      <c r="G9" s="209" t="s">
        <v>411</v>
      </c>
      <c r="H9" s="206"/>
      <c r="I9" s="210" t="s">
        <v>135</v>
      </c>
      <c r="J9" s="187"/>
      <c r="K9" s="190"/>
      <c r="L9" s="190"/>
      <c r="M9" s="190"/>
      <c r="N9" s="190"/>
      <c r="O9" s="190"/>
      <c r="P9" s="190"/>
    </row>
    <row r="10" spans="1:16" ht="5.25" customHeight="1" x14ac:dyDescent="0.15">
      <c r="A10" s="190"/>
      <c r="B10" s="187"/>
      <c r="C10" s="211"/>
      <c r="D10" s="212"/>
      <c r="E10" s="187"/>
      <c r="F10" s="188"/>
      <c r="G10" s="211"/>
      <c r="H10" s="188"/>
      <c r="I10" s="213"/>
      <c r="J10" s="187"/>
      <c r="K10" s="190"/>
      <c r="L10" s="190"/>
      <c r="M10" s="190"/>
      <c r="N10" s="190"/>
      <c r="O10" s="190"/>
      <c r="P10" s="190"/>
    </row>
    <row r="11" spans="1:16" ht="19.5" x14ac:dyDescent="0.15">
      <c r="A11" s="190"/>
      <c r="B11" s="211" t="s">
        <v>363</v>
      </c>
      <c r="C11" s="211" t="str">
        <f>IF(C9="平成","平成",IF(D9="元","平成","令和"))</f>
        <v>令和</v>
      </c>
      <c r="D11" s="214" t="str">
        <f>IF(D9="","",IF(D9="元","30",D9-1))</f>
        <v/>
      </c>
      <c r="E11" s="187" t="s">
        <v>294</v>
      </c>
      <c r="F11" s="188"/>
      <c r="G11" s="187"/>
      <c r="H11" s="187"/>
      <c r="I11" s="187"/>
      <c r="J11" s="187"/>
      <c r="K11" s="190"/>
      <c r="L11" s="190"/>
      <c r="M11" s="190"/>
      <c r="N11" s="190"/>
      <c r="O11" s="190"/>
      <c r="P11" s="190"/>
    </row>
    <row r="12" spans="1:16" ht="9.75" customHeight="1" x14ac:dyDescent="0.15">
      <c r="A12" s="190"/>
      <c r="B12" s="187"/>
      <c r="C12" s="187"/>
      <c r="D12" s="187"/>
      <c r="E12" s="187"/>
      <c r="F12" s="188"/>
      <c r="G12" s="187"/>
      <c r="H12" s="187"/>
      <c r="I12" s="187"/>
      <c r="J12" s="187"/>
      <c r="K12" s="190"/>
      <c r="L12" s="190"/>
      <c r="M12" s="190"/>
      <c r="N12" s="190"/>
      <c r="O12" s="190"/>
      <c r="P12" s="190"/>
    </row>
    <row r="13" spans="1:16" ht="19.5" x14ac:dyDescent="0.15">
      <c r="A13" s="193">
        <v>4</v>
      </c>
      <c r="B13" s="215" t="s">
        <v>384</v>
      </c>
      <c r="C13" s="187"/>
      <c r="D13" s="187"/>
      <c r="E13" s="187"/>
      <c r="F13" s="188"/>
      <c r="G13" s="187"/>
      <c r="H13" s="187"/>
      <c r="I13" s="187"/>
      <c r="J13" s="187"/>
      <c r="K13" s="190"/>
      <c r="L13" s="190"/>
      <c r="M13" s="190"/>
      <c r="N13" s="190"/>
      <c r="O13" s="190"/>
      <c r="P13" s="190"/>
    </row>
    <row r="14" spans="1:16" ht="22.5" x14ac:dyDescent="0.15">
      <c r="A14" s="190"/>
      <c r="B14" s="211" t="s">
        <v>415</v>
      </c>
      <c r="C14" s="191" t="str">
        <f>IF(D6="元","平成","令和")</f>
        <v>令和</v>
      </c>
      <c r="D14" s="229">
        <f>IF(D6="","",IF(D6="元","30",IF(D6=2,"元",D6-1)))</f>
        <v>4</v>
      </c>
      <c r="E14" s="187" t="s">
        <v>341</v>
      </c>
      <c r="F14" s="188"/>
      <c r="G14" s="187"/>
      <c r="H14" s="187"/>
      <c r="I14" s="187"/>
      <c r="J14" s="187"/>
      <c r="K14" s="190"/>
      <c r="L14" s="190"/>
      <c r="M14" s="190"/>
      <c r="N14" s="190"/>
      <c r="O14" s="190"/>
      <c r="P14" s="190"/>
    </row>
    <row r="15" spans="1:16" ht="19.5" x14ac:dyDescent="0.15">
      <c r="A15" s="190"/>
      <c r="B15" s="216"/>
      <c r="C15" s="217"/>
      <c r="D15" s="230" t="s">
        <v>420</v>
      </c>
      <c r="E15" s="218"/>
      <c r="F15" s="219"/>
      <c r="G15" s="218"/>
      <c r="H15" s="218"/>
      <c r="I15" s="218"/>
      <c r="J15" s="218"/>
      <c r="K15" s="220"/>
      <c r="L15" s="220"/>
      <c r="M15" s="220"/>
      <c r="N15" s="220"/>
      <c r="O15" s="220"/>
      <c r="P15" s="190"/>
    </row>
    <row r="16" spans="1:16" x14ac:dyDescent="0.15">
      <c r="A16" s="190"/>
      <c r="B16" s="220"/>
      <c r="C16" s="221" t="s">
        <v>342</v>
      </c>
      <c r="E16" s="220"/>
      <c r="F16" s="222"/>
      <c r="G16" s="220"/>
      <c r="H16" s="220"/>
      <c r="I16" s="220"/>
      <c r="J16" s="220"/>
      <c r="K16" s="220"/>
      <c r="L16" s="220"/>
      <c r="M16" s="220"/>
      <c r="N16" s="220"/>
      <c r="O16" s="220"/>
      <c r="P16" s="190"/>
    </row>
    <row r="17" spans="1:16" x14ac:dyDescent="0.15">
      <c r="A17" s="190"/>
      <c r="B17" s="220"/>
      <c r="C17" s="221" t="s">
        <v>421</v>
      </c>
      <c r="E17" s="220"/>
      <c r="F17" s="222"/>
      <c r="G17" s="220"/>
      <c r="H17" s="220"/>
      <c r="I17" s="220"/>
      <c r="J17" s="220"/>
      <c r="K17" s="220"/>
      <c r="L17" s="220"/>
      <c r="M17" s="220"/>
      <c r="N17" s="220"/>
      <c r="O17" s="220"/>
      <c r="P17" s="190"/>
    </row>
    <row r="18" spans="1:16" x14ac:dyDescent="0.15">
      <c r="A18" s="190"/>
      <c r="B18" s="220"/>
      <c r="C18" s="220"/>
      <c r="D18" s="223" t="s">
        <v>408</v>
      </c>
      <c r="F18" s="222"/>
      <c r="G18" s="220"/>
      <c r="H18" s="220"/>
      <c r="I18" s="220"/>
      <c r="J18" s="220"/>
      <c r="K18" s="220"/>
      <c r="L18" s="220"/>
      <c r="M18" s="220"/>
      <c r="N18" s="220"/>
      <c r="O18" s="220"/>
      <c r="P18" s="190"/>
    </row>
    <row r="19" spans="1:16" ht="22.5" x14ac:dyDescent="0.15">
      <c r="A19" s="190"/>
      <c r="B19" s="220"/>
      <c r="C19" s="220"/>
      <c r="D19" s="474" t="s">
        <v>412</v>
      </c>
      <c r="E19" s="474"/>
      <c r="F19" s="474"/>
      <c r="G19" s="474"/>
      <c r="H19" s="228">
        <f>D6+1</f>
        <v>6</v>
      </c>
      <c r="I19" s="220" t="s">
        <v>398</v>
      </c>
      <c r="K19" s="220"/>
      <c r="L19" s="220"/>
      <c r="M19" s="220"/>
      <c r="N19" s="220"/>
      <c r="O19" s="220"/>
      <c r="P19" s="190"/>
    </row>
    <row r="20" spans="1:16" x14ac:dyDescent="0.15">
      <c r="A20" s="190"/>
      <c r="B20" s="220"/>
      <c r="C20" s="220"/>
      <c r="D20" s="220" t="s">
        <v>485</v>
      </c>
      <c r="F20" s="222"/>
      <c r="G20" s="220"/>
      <c r="H20" s="220"/>
      <c r="I20" s="220"/>
      <c r="J20" s="220"/>
      <c r="K20" s="220"/>
      <c r="L20" s="220"/>
      <c r="M20" s="220"/>
      <c r="N20" s="220"/>
      <c r="O20" s="220"/>
      <c r="P20" s="190"/>
    </row>
    <row r="21" spans="1:16" ht="9.75" customHeight="1" x14ac:dyDescent="0.15">
      <c r="A21" s="190"/>
      <c r="B21" s="220"/>
      <c r="C21" s="220"/>
      <c r="D21" s="220"/>
      <c r="E21" s="220"/>
      <c r="F21" s="222"/>
      <c r="G21" s="220"/>
      <c r="H21" s="220"/>
      <c r="I21" s="220"/>
      <c r="J21" s="220"/>
      <c r="K21" s="220"/>
      <c r="L21" s="220"/>
      <c r="M21" s="220"/>
      <c r="N21" s="220"/>
      <c r="O21" s="220"/>
      <c r="P21" s="190"/>
    </row>
    <row r="22" spans="1:16" ht="24" customHeight="1" x14ac:dyDescent="0.15">
      <c r="A22" s="190"/>
      <c r="B22" s="239" t="s">
        <v>295</v>
      </c>
      <c r="C22" s="218" t="s">
        <v>419</v>
      </c>
      <c r="D22" s="218"/>
      <c r="E22" s="218"/>
      <c r="F22" s="219"/>
      <c r="G22" s="218"/>
      <c r="H22" s="218"/>
      <c r="I22" s="218"/>
      <c r="J22" s="218"/>
      <c r="K22" s="218"/>
      <c r="L22" s="218"/>
      <c r="M22" s="220"/>
      <c r="N22" s="220"/>
      <c r="O22" s="220"/>
      <c r="P22" s="190"/>
    </row>
    <row r="23" spans="1:16" ht="17.25" customHeight="1" x14ac:dyDescent="0.15">
      <c r="A23" s="190"/>
      <c r="B23" s="187"/>
      <c r="C23" s="473" t="s">
        <v>296</v>
      </c>
      <c r="D23" s="473"/>
      <c r="E23" s="224" t="s">
        <v>343</v>
      </c>
      <c r="F23" s="224"/>
      <c r="G23" s="224"/>
      <c r="H23" s="224"/>
      <c r="I23" s="224"/>
      <c r="J23" s="224"/>
      <c r="K23" s="224"/>
      <c r="L23" s="224"/>
      <c r="M23" s="224"/>
      <c r="N23" s="224"/>
      <c r="O23" s="224"/>
      <c r="P23" s="190"/>
    </row>
    <row r="24" spans="1:16" ht="17.25" customHeight="1" x14ac:dyDescent="0.15">
      <c r="A24" s="190"/>
      <c r="B24" s="187"/>
      <c r="C24" s="473" t="s">
        <v>297</v>
      </c>
      <c r="D24" s="473"/>
      <c r="E24" s="224" t="s">
        <v>344</v>
      </c>
      <c r="F24" s="224"/>
      <c r="G24" s="224"/>
      <c r="H24" s="224"/>
      <c r="I24" s="224"/>
      <c r="J24" s="224"/>
      <c r="K24" s="224"/>
      <c r="L24" s="224"/>
      <c r="M24" s="224"/>
      <c r="N24" s="224"/>
      <c r="O24" s="224"/>
      <c r="P24" s="190"/>
    </row>
    <row r="25" spans="1:16" ht="17.25" customHeight="1" x14ac:dyDescent="0.15">
      <c r="A25" s="190"/>
      <c r="B25" s="187"/>
      <c r="C25" s="473" t="s">
        <v>298</v>
      </c>
      <c r="D25" s="473"/>
      <c r="E25" s="224" t="s">
        <v>299</v>
      </c>
      <c r="F25" s="224"/>
      <c r="G25" s="224"/>
      <c r="H25" s="224"/>
      <c r="I25" s="224"/>
      <c r="J25" s="224"/>
      <c r="K25" s="224"/>
      <c r="L25" s="224"/>
      <c r="M25" s="224"/>
      <c r="N25" s="224"/>
      <c r="O25" s="224"/>
      <c r="P25" s="190"/>
    </row>
    <row r="26" spans="1:16" ht="17.25" customHeight="1" x14ac:dyDescent="0.15">
      <c r="A26" s="190"/>
      <c r="B26" s="187"/>
      <c r="C26" s="473" t="s">
        <v>300</v>
      </c>
      <c r="D26" s="473"/>
      <c r="E26" s="224" t="s">
        <v>301</v>
      </c>
      <c r="F26" s="224"/>
      <c r="G26" s="224"/>
      <c r="H26" s="224"/>
      <c r="I26" s="224"/>
      <c r="J26" s="224"/>
      <c r="K26" s="224"/>
      <c r="L26" s="224"/>
      <c r="M26" s="224"/>
      <c r="N26" s="224"/>
      <c r="O26" s="224"/>
      <c r="P26" s="190"/>
    </row>
    <row r="27" spans="1:16" ht="17.25" customHeight="1" x14ac:dyDescent="0.15">
      <c r="A27" s="190"/>
      <c r="B27" s="187"/>
      <c r="C27" s="473"/>
      <c r="D27" s="473"/>
      <c r="E27" s="224" t="s">
        <v>302</v>
      </c>
      <c r="F27" s="224"/>
      <c r="G27" s="224"/>
      <c r="H27" s="224"/>
      <c r="I27" s="224"/>
      <c r="J27" s="224"/>
      <c r="K27" s="224"/>
      <c r="L27" s="224"/>
      <c r="M27" s="224"/>
      <c r="N27" s="224"/>
      <c r="O27" s="224"/>
      <c r="P27" s="190"/>
    </row>
    <row r="28" spans="1:16" ht="17.25" customHeight="1" x14ac:dyDescent="0.15">
      <c r="A28" s="190"/>
      <c r="B28" s="187"/>
      <c r="C28" s="225"/>
      <c r="D28" s="225"/>
      <c r="E28" s="224" t="s">
        <v>304</v>
      </c>
      <c r="F28" s="224"/>
      <c r="G28" s="224"/>
      <c r="H28" s="224"/>
      <c r="I28" s="224"/>
      <c r="J28" s="224"/>
      <c r="K28" s="224"/>
      <c r="L28" s="224"/>
      <c r="M28" s="224"/>
      <c r="N28" s="224"/>
      <c r="O28" s="224"/>
      <c r="P28" s="190"/>
    </row>
    <row r="29" spans="1:16" ht="17.25" customHeight="1" x14ac:dyDescent="0.15">
      <c r="A29" s="190"/>
      <c r="B29" s="187"/>
      <c r="C29" s="473" t="s">
        <v>303</v>
      </c>
      <c r="D29" s="473"/>
      <c r="E29" s="224" t="s">
        <v>345</v>
      </c>
      <c r="F29" s="224"/>
      <c r="G29" s="224"/>
      <c r="H29" s="224"/>
      <c r="I29" s="224"/>
      <c r="J29" s="224"/>
      <c r="K29" s="224"/>
      <c r="L29" s="224"/>
      <c r="M29" s="224"/>
      <c r="N29" s="224"/>
      <c r="O29" s="224"/>
      <c r="P29" s="190"/>
    </row>
    <row r="30" spans="1:16" ht="19.5" x14ac:dyDescent="0.15">
      <c r="A30" s="190"/>
      <c r="B30" s="187"/>
      <c r="C30" s="187"/>
      <c r="D30" s="187"/>
      <c r="E30" s="187"/>
      <c r="F30" s="188"/>
      <c r="G30" s="187"/>
      <c r="H30" s="187"/>
      <c r="I30" s="187"/>
      <c r="J30" s="187"/>
      <c r="K30" s="187"/>
      <c r="L30" s="187"/>
      <c r="M30" s="190"/>
      <c r="N30" s="190"/>
      <c r="O30" s="190"/>
      <c r="P30" s="190"/>
    </row>
    <row r="31" spans="1:16" ht="18" customHeight="1" x14ac:dyDescent="0.15">
      <c r="A31" s="190" t="s">
        <v>346</v>
      </c>
      <c r="B31" s="187"/>
      <c r="C31" s="224"/>
      <c r="D31" s="224"/>
      <c r="E31" s="224"/>
      <c r="F31" s="224"/>
      <c r="G31" s="224"/>
      <c r="H31" s="224"/>
      <c r="I31" s="224"/>
      <c r="J31" s="224"/>
      <c r="K31" s="224"/>
      <c r="L31" s="224"/>
      <c r="M31" s="224"/>
      <c r="N31" s="224"/>
      <c r="O31" s="224"/>
      <c r="P31" s="190"/>
    </row>
    <row r="32" spans="1:16" ht="18" customHeight="1" x14ac:dyDescent="0.15">
      <c r="A32" s="190"/>
      <c r="B32" s="226" t="s">
        <v>486</v>
      </c>
      <c r="C32" s="224"/>
      <c r="D32" s="224"/>
      <c r="E32" s="224"/>
      <c r="F32" s="224"/>
      <c r="G32" s="224"/>
      <c r="H32" s="224"/>
      <c r="I32" s="224"/>
      <c r="J32" s="224"/>
      <c r="K32" s="224"/>
      <c r="L32" s="224"/>
      <c r="M32" s="224"/>
      <c r="N32" s="224"/>
      <c r="O32" s="224"/>
      <c r="P32" s="190"/>
    </row>
    <row r="33" spans="2:16" ht="19.5" thickBot="1" x14ac:dyDescent="0.2">
      <c r="B33" s="345" t="s">
        <v>487</v>
      </c>
    </row>
    <row r="34" spans="2:16" ht="30" customHeight="1" thickBot="1" x14ac:dyDescent="0.2">
      <c r="B34" s="232" t="s">
        <v>422</v>
      </c>
      <c r="C34" s="233"/>
      <c r="D34" s="233"/>
      <c r="E34" s="233"/>
      <c r="F34" s="233"/>
      <c r="G34" s="233"/>
      <c r="H34" s="233"/>
      <c r="I34" s="233"/>
      <c r="J34" s="233"/>
      <c r="K34" s="233"/>
      <c r="L34" s="233"/>
      <c r="M34" s="233"/>
      <c r="N34" s="233"/>
      <c r="O34" s="233"/>
      <c r="P34" s="234"/>
    </row>
    <row r="36" spans="2:16" ht="19.5" x14ac:dyDescent="0.15">
      <c r="B36" s="231" t="s">
        <v>423</v>
      </c>
    </row>
    <row r="37" spans="2:16" ht="19.5" x14ac:dyDescent="0.15">
      <c r="B37" s="231" t="s">
        <v>424</v>
      </c>
    </row>
    <row r="38" spans="2:16" ht="33" customHeight="1" x14ac:dyDescent="0.55000000000000004">
      <c r="B38" s="236" t="s">
        <v>428</v>
      </c>
      <c r="C38" s="466" t="s">
        <v>449</v>
      </c>
      <c r="D38" s="466"/>
      <c r="E38" s="466"/>
      <c r="F38" s="466"/>
      <c r="G38" s="466"/>
      <c r="H38" s="466"/>
      <c r="I38" s="466"/>
      <c r="J38" s="466"/>
      <c r="K38" s="466"/>
      <c r="L38" s="466"/>
      <c r="M38" s="466"/>
      <c r="N38" s="466"/>
      <c r="O38" s="237" t="s">
        <v>429</v>
      </c>
    </row>
    <row r="39" spans="2:16" ht="22.5" customHeight="1" x14ac:dyDescent="0.45">
      <c r="C39" s="238" t="s">
        <v>426</v>
      </c>
    </row>
    <row r="40" spans="2:16" ht="20.25" customHeight="1" x14ac:dyDescent="0.15"/>
    <row r="41" spans="2:16" ht="20.25" customHeight="1" x14ac:dyDescent="0.15"/>
    <row r="42" spans="2:16" ht="19.5" x14ac:dyDescent="0.15">
      <c r="B42" s="235" t="s">
        <v>433</v>
      </c>
    </row>
    <row r="43" spans="2:16" x14ac:dyDescent="0.15">
      <c r="B43" s="191" t="s">
        <v>430</v>
      </c>
    </row>
    <row r="44" spans="2:16" x14ac:dyDescent="0.15">
      <c r="B44" s="250" t="s">
        <v>431</v>
      </c>
      <c r="F44" s="191"/>
    </row>
    <row r="46" spans="2:16" x14ac:dyDescent="0.15">
      <c r="B46" s="191" t="s">
        <v>432</v>
      </c>
    </row>
    <row r="47" spans="2:16" x14ac:dyDescent="0.15">
      <c r="B47" s="191" t="s">
        <v>450</v>
      </c>
    </row>
    <row r="51" spans="1:15" ht="22.5" x14ac:dyDescent="0.15">
      <c r="A51" s="242">
        <v>1</v>
      </c>
      <c r="B51" s="243" t="s">
        <v>451</v>
      </c>
      <c r="C51" s="244"/>
      <c r="D51" s="244"/>
      <c r="E51" s="244"/>
      <c r="F51" s="245" t="s">
        <v>425</v>
      </c>
      <c r="G51" s="244" t="s">
        <v>426</v>
      </c>
      <c r="H51" s="244"/>
      <c r="I51" s="244"/>
      <c r="J51" s="244"/>
      <c r="K51" s="244"/>
      <c r="L51" s="244"/>
      <c r="M51" s="244"/>
      <c r="N51" s="244"/>
      <c r="O51" s="246"/>
    </row>
    <row r="52" spans="1:15" ht="9" customHeight="1" x14ac:dyDescent="0.15">
      <c r="A52" s="240"/>
    </row>
    <row r="53" spans="1:15" ht="24.75" x14ac:dyDescent="0.15">
      <c r="A53" s="240"/>
      <c r="B53" s="241" t="s">
        <v>427</v>
      </c>
    </row>
    <row r="54" spans="1:15" ht="9" customHeight="1" x14ac:dyDescent="0.15">
      <c r="A54" s="240"/>
    </row>
    <row r="55" spans="1:15" ht="22.5" x14ac:dyDescent="0.15">
      <c r="A55" s="242">
        <v>2</v>
      </c>
      <c r="B55" s="244" t="s">
        <v>489</v>
      </c>
      <c r="C55" s="244"/>
      <c r="D55" s="244"/>
      <c r="E55" s="244"/>
      <c r="F55" s="247"/>
      <c r="G55" s="244"/>
      <c r="H55" s="244"/>
      <c r="I55" s="244"/>
      <c r="J55" s="246"/>
    </row>
    <row r="56" spans="1:15" ht="9.75" customHeight="1" x14ac:dyDescent="0.15">
      <c r="A56" s="240"/>
    </row>
    <row r="57" spans="1:15" ht="24.75" x14ac:dyDescent="0.15">
      <c r="A57" s="240"/>
      <c r="B57" s="241" t="s">
        <v>427</v>
      </c>
    </row>
    <row r="58" spans="1:15" ht="9" customHeight="1" x14ac:dyDescent="0.15">
      <c r="A58" s="240"/>
    </row>
    <row r="59" spans="1:15" ht="22.5" x14ac:dyDescent="0.15">
      <c r="A59" s="242">
        <v>3</v>
      </c>
      <c r="B59" s="244" t="s">
        <v>446</v>
      </c>
      <c r="C59" s="246"/>
      <c r="D59" s="190"/>
      <c r="E59" s="190"/>
    </row>
    <row r="60" spans="1:15" ht="9" customHeight="1" x14ac:dyDescent="0.15">
      <c r="A60" s="240"/>
    </row>
    <row r="61" spans="1:15" ht="24.75" x14ac:dyDescent="0.15">
      <c r="A61" s="240"/>
      <c r="B61" s="241" t="s">
        <v>435</v>
      </c>
    </row>
    <row r="62" spans="1:15" ht="9" customHeight="1" x14ac:dyDescent="0.15">
      <c r="A62" s="240"/>
    </row>
    <row r="63" spans="1:15" ht="22.5" x14ac:dyDescent="0.15">
      <c r="A63" s="242">
        <v>4</v>
      </c>
      <c r="B63" s="244" t="s">
        <v>434</v>
      </c>
      <c r="C63" s="244"/>
      <c r="D63" s="244"/>
      <c r="E63" s="244"/>
      <c r="F63" s="247"/>
      <c r="G63" s="244"/>
      <c r="H63" s="244"/>
      <c r="I63" s="244"/>
      <c r="J63" s="246"/>
    </row>
    <row r="64" spans="1:15" ht="9.75" customHeight="1" x14ac:dyDescent="0.15">
      <c r="A64" s="240"/>
    </row>
    <row r="65" spans="1:13" ht="24.75" x14ac:dyDescent="0.15">
      <c r="A65" s="240"/>
      <c r="B65" s="241" t="s">
        <v>436</v>
      </c>
    </row>
    <row r="66" spans="1:13" ht="9" customHeight="1" x14ac:dyDescent="0.15">
      <c r="A66" s="240"/>
    </row>
    <row r="67" spans="1:13" ht="22.5" x14ac:dyDescent="0.15">
      <c r="A67" s="242">
        <v>5</v>
      </c>
      <c r="B67" s="244" t="s">
        <v>447</v>
      </c>
      <c r="C67" s="244"/>
      <c r="D67" s="244"/>
      <c r="E67" s="244"/>
      <c r="F67" s="247"/>
      <c r="G67" s="244"/>
      <c r="H67" s="244"/>
      <c r="I67" s="244"/>
      <c r="J67" s="244"/>
      <c r="K67" s="244"/>
      <c r="L67" s="244"/>
      <c r="M67" s="246"/>
    </row>
    <row r="68" spans="1:13" ht="9" customHeight="1" x14ac:dyDescent="0.15">
      <c r="A68" s="240"/>
    </row>
    <row r="69" spans="1:13" ht="24.75" x14ac:dyDescent="0.15">
      <c r="A69" s="240"/>
      <c r="B69" s="241" t="s">
        <v>437</v>
      </c>
    </row>
    <row r="70" spans="1:13" ht="9" customHeight="1" x14ac:dyDescent="0.15">
      <c r="A70" s="240"/>
    </row>
    <row r="71" spans="1:13" ht="22.5" x14ac:dyDescent="0.15">
      <c r="A71" s="242">
        <v>6</v>
      </c>
      <c r="B71" s="246" t="s">
        <v>448</v>
      </c>
      <c r="C71" s="244"/>
      <c r="D71" s="244"/>
      <c r="E71" s="244"/>
      <c r="F71" s="247"/>
      <c r="G71" s="246"/>
    </row>
    <row r="72" spans="1:13" ht="9.75" customHeight="1" x14ac:dyDescent="0.15"/>
    <row r="73" spans="1:13" ht="24.75" x14ac:dyDescent="0.15">
      <c r="B73" s="241" t="s">
        <v>438</v>
      </c>
    </row>
    <row r="74" spans="1:13" ht="9" customHeight="1" x14ac:dyDescent="0.15"/>
    <row r="75" spans="1:13" ht="22.5" x14ac:dyDescent="0.15">
      <c r="A75" s="242">
        <v>7</v>
      </c>
      <c r="B75" s="246" t="s">
        <v>439</v>
      </c>
    </row>
    <row r="76" spans="1:13" s="248" customFormat="1" ht="26.25" customHeight="1" x14ac:dyDescent="0.45">
      <c r="B76" s="248" t="s">
        <v>440</v>
      </c>
      <c r="F76" s="249"/>
    </row>
    <row r="77" spans="1:13" ht="6.75" customHeight="1" x14ac:dyDescent="0.15"/>
    <row r="78" spans="1:13" x14ac:dyDescent="0.15">
      <c r="B78" s="191" t="s">
        <v>441</v>
      </c>
      <c r="F78" s="191"/>
    </row>
    <row r="79" spans="1:13" x14ac:dyDescent="0.15">
      <c r="B79" s="191" t="s">
        <v>442</v>
      </c>
    </row>
    <row r="80" spans="1:13" x14ac:dyDescent="0.15">
      <c r="B80" s="191" t="s">
        <v>443</v>
      </c>
      <c r="F80" s="191"/>
    </row>
    <row r="81" spans="2:6" x14ac:dyDescent="0.15">
      <c r="B81" s="191" t="s">
        <v>444</v>
      </c>
    </row>
    <row r="82" spans="2:6" x14ac:dyDescent="0.15">
      <c r="B82" s="191" t="s">
        <v>445</v>
      </c>
      <c r="F82" s="191"/>
    </row>
    <row r="84" spans="2:6" x14ac:dyDescent="0.15">
      <c r="F84" s="191"/>
    </row>
  </sheetData>
  <sheetProtection algorithmName="SHA-512" hashValue="tg6OhvWo9T76rGPLpO1O29cw16XOA2ENJlQ93/AtMjgaElw1RnH0Q7daR71er4un2unsWmYhFIt32tmY8wbizw==" saltValue="08ETsLnCsqn3izpmLsGMiA==" spinCount="100000" sheet="1" selectLockedCells="1"/>
  <mergeCells count="11">
    <mergeCell ref="C38:N38"/>
    <mergeCell ref="L4:M4"/>
    <mergeCell ref="C3:I3"/>
    <mergeCell ref="C4:I4"/>
    <mergeCell ref="C24:D24"/>
    <mergeCell ref="C23:D23"/>
    <mergeCell ref="D19:G19"/>
    <mergeCell ref="C29:D29"/>
    <mergeCell ref="C27:D27"/>
    <mergeCell ref="C26:D26"/>
    <mergeCell ref="C25:D25"/>
  </mergeCells>
  <phoneticPr fontId="2"/>
  <dataValidations count="4">
    <dataValidation imeMode="off" allowBlank="1" showInputMessage="1" showErrorMessage="1" sqref="D6"/>
    <dataValidation imeMode="on" allowBlank="1" showInputMessage="1" showErrorMessage="1" sqref="C4:I4"/>
    <dataValidation type="list" allowBlank="1" showInputMessage="1" showErrorMessage="1" sqref="D9">
      <formula1>"3,4,5"</formula1>
    </dataValidation>
    <dataValidation imeMode="hiragana" allowBlank="1" showInputMessage="1" showErrorMessage="1" sqref="C3:I3"/>
  </dataValidations>
  <printOptions horizontalCentered="1"/>
  <pageMargins left="0.39370078740157483" right="0.39370078740157483" top="0.39370078740157483" bottom="0.39370078740157483" header="0.31496062992125984" footer="0.19685039370078741"/>
  <pageSetup paperSize="9" scale="98" orientation="landscape" blackAndWhite="1" r:id="rId1"/>
  <headerFooter>
    <oddFooter>&amp;R&amp;9&amp;K01+049&amp;F</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sheetPr>
  <dimension ref="A1:AC146"/>
  <sheetViews>
    <sheetView showGridLines="0" view="pageBreakPreview" zoomScaleNormal="100" zoomScaleSheetLayoutView="100" workbookViewId="0">
      <selection activeCell="J11" sqref="J11:R11"/>
    </sheetView>
  </sheetViews>
  <sheetFormatPr defaultRowHeight="13.5" x14ac:dyDescent="0.15"/>
  <cols>
    <col min="1" max="1" width="0.625" style="1" customWidth="1"/>
    <col min="2" max="2" width="25" style="1" customWidth="1"/>
    <col min="3" max="4" width="1.25" style="1" customWidth="1"/>
    <col min="5" max="6" width="4.875" style="1" customWidth="1"/>
    <col min="7" max="7" width="3.75" style="1" customWidth="1"/>
    <col min="8" max="8" width="4.875" style="1" customWidth="1"/>
    <col min="9" max="9" width="4.125" style="1" customWidth="1"/>
    <col min="10" max="10" width="5" style="1" customWidth="1"/>
    <col min="11" max="11" width="6.625" style="1" customWidth="1"/>
    <col min="12" max="12" width="3.625" style="1" customWidth="1"/>
    <col min="13" max="13" width="4" style="1" customWidth="1"/>
    <col min="14" max="14" width="2.625" style="1" customWidth="1"/>
    <col min="15" max="15" width="3.5" style="1" customWidth="1"/>
    <col min="16" max="16" width="2.625" style="1" customWidth="1"/>
    <col min="17" max="17" width="4" style="1" customWidth="1"/>
    <col min="18" max="18" width="2.625" style="1" customWidth="1"/>
    <col min="19" max="19" width="0.625" style="1" customWidth="1"/>
    <col min="20" max="20" width="8.75" style="1" customWidth="1"/>
    <col min="21" max="28" width="9" style="1"/>
    <col min="29" max="29" width="0" style="1" hidden="1" customWidth="1"/>
    <col min="30" max="16384" width="9" style="1"/>
  </cols>
  <sheetData>
    <row r="1" spans="1:23" ht="19.5" customHeight="1" x14ac:dyDescent="0.15">
      <c r="A1" s="22"/>
      <c r="B1" s="117" t="s">
        <v>356</v>
      </c>
      <c r="C1" s="117"/>
      <c r="D1" s="117"/>
      <c r="E1" s="22"/>
      <c r="F1" s="22"/>
      <c r="G1" s="22"/>
      <c r="H1" s="22"/>
      <c r="I1" s="22"/>
      <c r="J1" s="22"/>
      <c r="K1" s="22"/>
      <c r="L1" s="22"/>
      <c r="M1" s="22"/>
      <c r="N1" s="22"/>
      <c r="O1" s="22"/>
      <c r="P1" s="22"/>
      <c r="Q1" s="22"/>
      <c r="R1" s="22"/>
      <c r="S1" s="22"/>
      <c r="T1" s="255" t="s">
        <v>406</v>
      </c>
      <c r="U1" s="51"/>
      <c r="V1" s="50"/>
      <c r="W1" s="49"/>
    </row>
    <row r="2" spans="1:23" ht="6.75" customHeight="1" x14ac:dyDescent="0.15">
      <c r="A2" s="22"/>
      <c r="B2" s="117"/>
      <c r="C2" s="117"/>
      <c r="D2" s="117"/>
      <c r="E2" s="22"/>
      <c r="F2" s="22"/>
      <c r="G2" s="22"/>
      <c r="H2" s="22"/>
      <c r="I2" s="22"/>
      <c r="J2" s="22"/>
      <c r="K2" s="22"/>
      <c r="L2" s="22"/>
      <c r="M2" s="22"/>
      <c r="N2" s="22"/>
      <c r="O2" s="22"/>
      <c r="P2" s="22"/>
      <c r="Q2" s="22"/>
      <c r="R2" s="22"/>
      <c r="S2" s="22"/>
      <c r="T2" s="67"/>
      <c r="U2" s="51"/>
      <c r="V2" s="50"/>
      <c r="W2" s="49"/>
    </row>
    <row r="3" spans="1:23" ht="18" customHeight="1" x14ac:dyDescent="0.15">
      <c r="A3" s="22"/>
      <c r="B3" s="486" t="s">
        <v>330</v>
      </c>
      <c r="C3" s="486"/>
      <c r="D3" s="486"/>
      <c r="E3" s="486"/>
      <c r="F3" s="486"/>
      <c r="G3" s="486"/>
      <c r="H3" s="486"/>
      <c r="I3" s="486"/>
      <c r="J3" s="486"/>
      <c r="K3" s="486"/>
      <c r="L3" s="486"/>
      <c r="M3" s="486"/>
      <c r="N3" s="486"/>
      <c r="O3" s="486"/>
      <c r="P3" s="486"/>
      <c r="Q3" s="486"/>
      <c r="R3" s="486"/>
      <c r="S3" s="22"/>
      <c r="T3" s="252" t="s">
        <v>458</v>
      </c>
      <c r="U3" s="67"/>
      <c r="V3" s="50"/>
      <c r="W3" s="49"/>
    </row>
    <row r="4" spans="1:23" ht="16.5" customHeight="1" x14ac:dyDescent="0.15">
      <c r="A4" s="22"/>
      <c r="B4" s="118"/>
      <c r="C4" s="118"/>
      <c r="D4" s="118"/>
      <c r="E4" s="118"/>
      <c r="F4" s="118"/>
      <c r="G4" s="118"/>
      <c r="H4" s="118"/>
      <c r="I4" s="118"/>
      <c r="J4" s="118"/>
      <c r="K4" s="118"/>
      <c r="L4" s="118"/>
      <c r="M4" s="118"/>
      <c r="N4" s="118"/>
      <c r="O4" s="118"/>
      <c r="P4" s="118"/>
      <c r="Q4" s="118"/>
      <c r="R4" s="118"/>
      <c r="S4" s="22"/>
      <c r="T4" s="51" t="s">
        <v>270</v>
      </c>
      <c r="U4" s="67"/>
      <c r="V4" s="50"/>
      <c r="W4" s="49"/>
    </row>
    <row r="5" spans="1:23" ht="14.25" x14ac:dyDescent="0.15">
      <c r="A5" s="22"/>
      <c r="B5" s="22"/>
      <c r="C5" s="22"/>
      <c r="D5" s="22"/>
      <c r="E5" s="22"/>
      <c r="F5" s="119"/>
      <c r="G5" s="119"/>
      <c r="H5" s="119"/>
      <c r="I5" s="119"/>
      <c r="J5" s="119"/>
      <c r="K5" s="119"/>
      <c r="L5" s="256" t="s">
        <v>411</v>
      </c>
      <c r="M5" s="181"/>
      <c r="N5" s="22" t="s">
        <v>146</v>
      </c>
      <c r="O5" s="120"/>
      <c r="P5" s="22" t="s">
        <v>147</v>
      </c>
      <c r="Q5" s="120"/>
      <c r="R5" s="22" t="s">
        <v>148</v>
      </c>
      <c r="S5" s="22"/>
      <c r="T5" s="14"/>
      <c r="U5" s="51"/>
    </row>
    <row r="6" spans="1:23" ht="12.75" customHeight="1" x14ac:dyDescent="0.15">
      <c r="A6" s="22"/>
      <c r="B6" s="22"/>
      <c r="C6" s="22"/>
      <c r="D6" s="22"/>
      <c r="E6" s="119"/>
      <c r="F6" s="119"/>
      <c r="G6" s="119"/>
      <c r="H6" s="119"/>
      <c r="I6" s="119"/>
      <c r="J6" s="119"/>
      <c r="K6" s="119"/>
      <c r="L6" s="119"/>
      <c r="M6" s="22"/>
      <c r="N6" s="22"/>
      <c r="O6" s="22"/>
      <c r="P6" s="22"/>
      <c r="Q6" s="22"/>
      <c r="R6" s="22"/>
      <c r="S6" s="22"/>
      <c r="T6" s="14"/>
      <c r="U6" s="51"/>
    </row>
    <row r="7" spans="1:23" ht="14.25" x14ac:dyDescent="0.15">
      <c r="A7" s="22"/>
      <c r="B7" s="114" t="s">
        <v>252</v>
      </c>
      <c r="C7" s="97"/>
      <c r="D7" s="97"/>
      <c r="E7" s="22"/>
      <c r="F7" s="22"/>
      <c r="G7" s="22"/>
      <c r="H7" s="22"/>
      <c r="I7" s="22"/>
      <c r="J7" s="22"/>
      <c r="K7" s="22"/>
      <c r="L7" s="22"/>
      <c r="M7" s="22"/>
      <c r="N7" s="22"/>
      <c r="O7" s="22"/>
      <c r="P7" s="22"/>
      <c r="Q7" s="22"/>
      <c r="R7" s="22"/>
      <c r="S7" s="22"/>
      <c r="T7" s="14"/>
      <c r="U7" s="14"/>
    </row>
    <row r="8" spans="1:23" ht="13.5" customHeight="1" x14ac:dyDescent="0.15">
      <c r="A8" s="22"/>
      <c r="B8" s="97"/>
      <c r="C8" s="97"/>
      <c r="D8" s="97"/>
      <c r="E8" s="22"/>
      <c r="F8" s="22"/>
      <c r="G8" s="22"/>
      <c r="H8" s="22"/>
      <c r="I8" s="22"/>
      <c r="J8" s="22"/>
      <c r="K8" s="22"/>
      <c r="L8" s="22"/>
      <c r="M8" s="22"/>
      <c r="N8" s="22"/>
      <c r="O8" s="22"/>
      <c r="P8" s="22"/>
      <c r="Q8" s="22"/>
      <c r="R8" s="22"/>
      <c r="S8" s="22"/>
      <c r="T8" s="14"/>
      <c r="U8" s="14"/>
    </row>
    <row r="9" spans="1:23" ht="14.25" x14ac:dyDescent="0.15">
      <c r="A9" s="22"/>
      <c r="B9" s="22"/>
      <c r="C9" s="22"/>
      <c r="D9" s="22"/>
      <c r="E9" s="22"/>
      <c r="F9" s="119"/>
      <c r="G9" s="119"/>
      <c r="H9" s="113" t="s">
        <v>340</v>
      </c>
      <c r="I9" s="119"/>
      <c r="J9" s="119"/>
      <c r="K9" s="119"/>
      <c r="L9" s="119"/>
      <c r="M9" s="22"/>
      <c r="N9" s="22"/>
      <c r="O9" s="22"/>
      <c r="P9" s="22"/>
      <c r="Q9" s="22"/>
      <c r="R9" s="22"/>
      <c r="S9" s="22"/>
      <c r="T9" s="14"/>
      <c r="U9" s="14"/>
    </row>
    <row r="10" spans="1:23" ht="9" customHeight="1" x14ac:dyDescent="0.15">
      <c r="A10" s="22"/>
      <c r="B10" s="22"/>
      <c r="C10" s="22"/>
      <c r="D10" s="22"/>
      <c r="E10" s="22"/>
      <c r="F10" s="119"/>
      <c r="G10" s="119"/>
      <c r="H10" s="119"/>
      <c r="I10" s="119"/>
      <c r="J10" s="119"/>
      <c r="K10" s="119"/>
      <c r="L10" s="119"/>
      <c r="M10" s="22"/>
      <c r="N10" s="22"/>
      <c r="O10" s="22"/>
      <c r="P10" s="22"/>
      <c r="Q10" s="22"/>
      <c r="R10" s="22"/>
      <c r="S10" s="22"/>
      <c r="T10" s="14"/>
      <c r="U10" s="14"/>
    </row>
    <row r="11" spans="1:23" ht="24" customHeight="1" x14ac:dyDescent="0.15">
      <c r="A11" s="22"/>
      <c r="B11" s="22"/>
      <c r="C11" s="22"/>
      <c r="D11" s="22"/>
      <c r="E11" s="22"/>
      <c r="F11" s="119"/>
      <c r="G11" s="119"/>
      <c r="H11" s="119" t="s">
        <v>483</v>
      </c>
      <c r="I11" s="60"/>
      <c r="J11" s="491"/>
      <c r="K11" s="491"/>
      <c r="L11" s="491"/>
      <c r="M11" s="491"/>
      <c r="N11" s="491"/>
      <c r="O11" s="491"/>
      <c r="P11" s="491"/>
      <c r="Q11" s="491"/>
      <c r="R11" s="491"/>
      <c r="S11" s="121"/>
      <c r="T11" s="14"/>
      <c r="U11" s="252" t="s">
        <v>452</v>
      </c>
    </row>
    <row r="12" spans="1:23" ht="24.75" customHeight="1" x14ac:dyDescent="0.15">
      <c r="A12" s="22"/>
      <c r="B12" s="22"/>
      <c r="C12" s="22"/>
      <c r="D12" s="22"/>
      <c r="E12" s="22"/>
      <c r="F12" s="119"/>
      <c r="G12" s="119"/>
      <c r="H12" s="119" t="s">
        <v>484</v>
      </c>
      <c r="I12" s="60"/>
      <c r="J12" s="493" t="str">
        <f>IF(①基本情報!C4="","",①基本情報!C4)</f>
        <v/>
      </c>
      <c r="K12" s="493"/>
      <c r="L12" s="493"/>
      <c r="M12" s="493"/>
      <c r="N12" s="493"/>
      <c r="O12" s="493"/>
      <c r="P12" s="493"/>
      <c r="Q12" s="493"/>
      <c r="R12" s="493"/>
      <c r="S12" s="122"/>
      <c r="T12" s="475"/>
      <c r="U12" s="253" t="s">
        <v>453</v>
      </c>
    </row>
    <row r="13" spans="1:23" ht="24" customHeight="1" x14ac:dyDescent="0.15">
      <c r="A13" s="22"/>
      <c r="B13" s="22"/>
      <c r="C13" s="22"/>
      <c r="D13" s="22"/>
      <c r="E13" s="22"/>
      <c r="F13" s="119"/>
      <c r="G13" s="119"/>
      <c r="H13" s="119"/>
      <c r="I13" s="22"/>
      <c r="J13" s="476"/>
      <c r="K13" s="476"/>
      <c r="L13" s="476"/>
      <c r="M13" s="476"/>
      <c r="N13" s="476"/>
      <c r="O13" s="476"/>
      <c r="P13" s="476"/>
      <c r="Q13" s="476"/>
      <c r="R13" s="476"/>
      <c r="S13" s="122"/>
      <c r="T13" s="475"/>
      <c r="U13" s="253" t="s">
        <v>456</v>
      </c>
    </row>
    <row r="14" spans="1:23" ht="24" customHeight="1" x14ac:dyDescent="0.15">
      <c r="A14" s="22"/>
      <c r="B14" s="22"/>
      <c r="C14" s="22"/>
      <c r="D14" s="22"/>
      <c r="E14" s="22"/>
      <c r="F14" s="119"/>
      <c r="G14" s="119"/>
      <c r="H14" s="119"/>
      <c r="I14" s="119"/>
      <c r="J14" s="22"/>
      <c r="K14" s="476"/>
      <c r="L14" s="476"/>
      <c r="M14" s="476"/>
      <c r="N14" s="476"/>
      <c r="O14" s="476"/>
      <c r="P14" s="476"/>
      <c r="Q14" s="476"/>
      <c r="R14" s="476"/>
      <c r="S14" s="22"/>
      <c r="T14" s="475"/>
      <c r="U14" s="253" t="s">
        <v>455</v>
      </c>
    </row>
    <row r="15" spans="1:23" ht="24" customHeight="1" x14ac:dyDescent="0.15">
      <c r="A15" s="22"/>
      <c r="B15" s="22"/>
      <c r="C15" s="22"/>
      <c r="D15" s="22"/>
      <c r="E15" s="22"/>
      <c r="F15" s="119"/>
      <c r="G15" s="119"/>
      <c r="H15" s="119"/>
      <c r="I15" s="119"/>
      <c r="J15" s="22"/>
      <c r="K15" s="123"/>
      <c r="L15" s="123"/>
      <c r="M15" s="123"/>
      <c r="N15" s="123"/>
      <c r="O15" s="123"/>
      <c r="P15" s="123"/>
      <c r="Q15" s="22"/>
      <c r="R15" s="22"/>
      <c r="S15" s="22"/>
      <c r="T15" s="14"/>
      <c r="U15" s="254" t="s">
        <v>454</v>
      </c>
    </row>
    <row r="16" spans="1:23" x14ac:dyDescent="0.15">
      <c r="A16" s="22"/>
      <c r="B16" s="22"/>
      <c r="C16" s="22"/>
      <c r="D16" s="22"/>
      <c r="E16" s="119"/>
      <c r="F16" s="119"/>
      <c r="G16" s="119"/>
      <c r="H16" s="119"/>
      <c r="I16" s="119"/>
      <c r="J16" s="119"/>
      <c r="K16" s="119"/>
      <c r="L16" s="119"/>
      <c r="M16" s="22"/>
      <c r="N16" s="22"/>
      <c r="O16" s="22"/>
      <c r="P16" s="22"/>
      <c r="Q16" s="22"/>
      <c r="R16" s="22"/>
      <c r="S16" s="22"/>
      <c r="T16" s="14"/>
      <c r="U16" s="14"/>
    </row>
    <row r="17" spans="1:29" ht="32.25" customHeight="1" x14ac:dyDescent="0.15">
      <c r="A17" s="22"/>
      <c r="B17" s="494" t="s">
        <v>355</v>
      </c>
      <c r="C17" s="494"/>
      <c r="D17" s="494"/>
      <c r="E17" s="494"/>
      <c r="F17" s="494"/>
      <c r="G17" s="494"/>
      <c r="H17" s="494"/>
      <c r="I17" s="494"/>
      <c r="J17" s="494"/>
      <c r="K17" s="494"/>
      <c r="L17" s="494"/>
      <c r="M17" s="494"/>
      <c r="N17" s="494"/>
      <c r="O17" s="494"/>
      <c r="P17" s="494"/>
      <c r="Q17" s="494"/>
      <c r="R17" s="494"/>
      <c r="S17" s="22"/>
      <c r="T17" s="14"/>
      <c r="U17" s="14"/>
    </row>
    <row r="18" spans="1:29" ht="4.5" customHeight="1" x14ac:dyDescent="0.15">
      <c r="A18" s="22"/>
      <c r="B18" s="118"/>
      <c r="C18" s="118"/>
      <c r="D18" s="118"/>
      <c r="E18" s="118"/>
      <c r="F18" s="118"/>
      <c r="G18" s="118"/>
      <c r="H18" s="118"/>
      <c r="I18" s="118"/>
      <c r="J18" s="118"/>
      <c r="K18" s="118"/>
      <c r="L18" s="118"/>
      <c r="M18" s="22"/>
      <c r="N18" s="22"/>
      <c r="O18" s="22"/>
      <c r="P18" s="22"/>
      <c r="Q18" s="22"/>
      <c r="R18" s="22"/>
      <c r="S18" s="22"/>
      <c r="T18" s="14"/>
      <c r="U18" s="14"/>
    </row>
    <row r="19" spans="1:29" ht="28.5" customHeight="1" x14ac:dyDescent="0.15">
      <c r="A19" s="124"/>
      <c r="B19" s="133" t="s">
        <v>136</v>
      </c>
      <c r="C19" s="134"/>
      <c r="D19" s="125"/>
      <c r="E19" s="489"/>
      <c r="F19" s="489"/>
      <c r="G19" s="489"/>
      <c r="H19" s="489"/>
      <c r="I19" s="489"/>
      <c r="J19" s="489"/>
      <c r="K19" s="489"/>
      <c r="L19" s="489"/>
      <c r="M19" s="489"/>
      <c r="N19" s="489"/>
      <c r="O19" s="489"/>
      <c r="P19" s="489"/>
      <c r="Q19" s="489"/>
      <c r="R19" s="490"/>
      <c r="S19" s="116"/>
      <c r="T19" s="14"/>
      <c r="U19" s="14"/>
      <c r="AC19" s="184" t="b">
        <v>0</v>
      </c>
    </row>
    <row r="20" spans="1:29" ht="32.25" customHeight="1" x14ac:dyDescent="0.15">
      <c r="A20" s="124"/>
      <c r="B20" s="495" t="s">
        <v>137</v>
      </c>
      <c r="C20" s="135"/>
      <c r="D20" s="126"/>
      <c r="E20" s="477"/>
      <c r="F20" s="498" t="s">
        <v>357</v>
      </c>
      <c r="G20" s="498"/>
      <c r="H20" s="498"/>
      <c r="I20" s="498"/>
      <c r="J20" s="498"/>
      <c r="K20" s="498"/>
      <c r="L20" s="498"/>
      <c r="M20" s="498"/>
      <c r="N20" s="498"/>
      <c r="O20" s="498"/>
      <c r="P20" s="498"/>
      <c r="Q20" s="498"/>
      <c r="R20" s="499"/>
      <c r="S20" s="116"/>
      <c r="T20" s="14"/>
      <c r="U20" s="14"/>
      <c r="AC20" s="184" t="b">
        <v>0</v>
      </c>
    </row>
    <row r="21" spans="1:29" ht="32.25" customHeight="1" x14ac:dyDescent="0.15">
      <c r="A21" s="124"/>
      <c r="B21" s="503"/>
      <c r="C21" s="136"/>
      <c r="D21" s="127"/>
      <c r="E21" s="478"/>
      <c r="F21" s="500" t="s">
        <v>358</v>
      </c>
      <c r="G21" s="500"/>
      <c r="H21" s="500"/>
      <c r="I21" s="500"/>
      <c r="J21" s="500"/>
      <c r="K21" s="500"/>
      <c r="L21" s="500"/>
      <c r="M21" s="500"/>
      <c r="N21" s="500"/>
      <c r="O21" s="500"/>
      <c r="P21" s="500"/>
      <c r="Q21" s="500"/>
      <c r="R21" s="501"/>
      <c r="S21" s="116"/>
      <c r="T21" s="14"/>
      <c r="U21" s="14"/>
    </row>
    <row r="22" spans="1:29" ht="45.75" customHeight="1" x14ac:dyDescent="0.15">
      <c r="A22" s="124"/>
      <c r="B22" s="133" t="s">
        <v>138</v>
      </c>
      <c r="C22" s="134"/>
      <c r="D22" s="125"/>
      <c r="E22" s="489"/>
      <c r="F22" s="489"/>
      <c r="G22" s="489"/>
      <c r="H22" s="489"/>
      <c r="I22" s="489"/>
      <c r="J22" s="489"/>
      <c r="K22" s="489"/>
      <c r="L22" s="489"/>
      <c r="M22" s="489"/>
      <c r="N22" s="489"/>
      <c r="O22" s="489"/>
      <c r="P22" s="489"/>
      <c r="Q22" s="489"/>
      <c r="R22" s="490"/>
      <c r="S22" s="116"/>
      <c r="T22" s="14"/>
      <c r="U22" s="14"/>
    </row>
    <row r="23" spans="1:29" ht="28.5" customHeight="1" x14ac:dyDescent="0.15">
      <c r="A23" s="124"/>
      <c r="B23" s="133" t="s">
        <v>139</v>
      </c>
      <c r="C23" s="134"/>
      <c r="D23" s="125"/>
      <c r="E23" s="487" t="s">
        <v>383</v>
      </c>
      <c r="F23" s="487"/>
      <c r="G23" s="487"/>
      <c r="H23" s="487"/>
      <c r="I23" s="487"/>
      <c r="J23" s="487"/>
      <c r="K23" s="487"/>
      <c r="L23" s="487"/>
      <c r="M23" s="487"/>
      <c r="N23" s="487"/>
      <c r="O23" s="487"/>
      <c r="P23" s="487"/>
      <c r="Q23" s="487"/>
      <c r="R23" s="488"/>
      <c r="S23" s="116"/>
      <c r="T23" s="14"/>
      <c r="U23" s="14"/>
    </row>
    <row r="24" spans="1:29" ht="35.25" customHeight="1" x14ac:dyDescent="0.15">
      <c r="A24" s="124"/>
      <c r="B24" s="133" t="s">
        <v>331</v>
      </c>
      <c r="C24" s="134"/>
      <c r="D24" s="125"/>
      <c r="E24" s="487" t="s">
        <v>332</v>
      </c>
      <c r="F24" s="487"/>
      <c r="G24" s="487"/>
      <c r="H24" s="487"/>
      <c r="I24" s="487"/>
      <c r="J24" s="487"/>
      <c r="K24" s="487"/>
      <c r="L24" s="487"/>
      <c r="M24" s="487"/>
      <c r="N24" s="487"/>
      <c r="O24" s="487"/>
      <c r="P24" s="487"/>
      <c r="Q24" s="487"/>
      <c r="R24" s="488"/>
      <c r="S24" s="116"/>
      <c r="T24" s="14"/>
      <c r="U24" s="14"/>
    </row>
    <row r="25" spans="1:29" ht="28.5" customHeight="1" x14ac:dyDescent="0.15">
      <c r="A25" s="124"/>
      <c r="B25" s="133" t="s">
        <v>333</v>
      </c>
      <c r="C25" s="134"/>
      <c r="D25" s="125"/>
      <c r="E25" s="183" t="s">
        <v>411</v>
      </c>
      <c r="F25" s="182"/>
      <c r="G25" s="129" t="s">
        <v>146</v>
      </c>
      <c r="H25" s="128"/>
      <c r="I25" s="129" t="s">
        <v>147</v>
      </c>
      <c r="J25" s="128"/>
      <c r="K25" s="129" t="s">
        <v>250</v>
      </c>
      <c r="L25" s="129"/>
      <c r="M25" s="130"/>
      <c r="N25" s="130"/>
      <c r="O25" s="130"/>
      <c r="P25" s="130"/>
      <c r="Q25" s="130"/>
      <c r="R25" s="131"/>
      <c r="S25" s="116"/>
      <c r="T25" s="14"/>
      <c r="U25" s="51"/>
    </row>
    <row r="26" spans="1:29" ht="28.5" customHeight="1" x14ac:dyDescent="0.15">
      <c r="A26" s="124"/>
      <c r="B26" s="495" t="s">
        <v>334</v>
      </c>
      <c r="C26" s="135"/>
      <c r="D26" s="126"/>
      <c r="E26" s="506"/>
      <c r="F26" s="506"/>
      <c r="G26" s="506"/>
      <c r="H26" s="506"/>
      <c r="I26" s="506"/>
      <c r="J26" s="506"/>
      <c r="K26" s="506"/>
      <c r="L26" s="506"/>
      <c r="M26" s="506"/>
      <c r="N26" s="506"/>
      <c r="O26" s="506"/>
      <c r="P26" s="506"/>
      <c r="Q26" s="506"/>
      <c r="R26" s="507"/>
      <c r="S26" s="116"/>
      <c r="T26" s="14"/>
      <c r="U26" s="14"/>
    </row>
    <row r="27" spans="1:29" ht="28.5" customHeight="1" x14ac:dyDescent="0.15">
      <c r="A27" s="22"/>
      <c r="B27" s="496"/>
      <c r="C27" s="136"/>
      <c r="D27" s="127"/>
      <c r="E27" s="481" t="s">
        <v>385</v>
      </c>
      <c r="F27" s="482"/>
      <c r="G27" s="482"/>
      <c r="H27" s="483"/>
      <c r="I27" s="484"/>
      <c r="J27" s="484"/>
      <c r="K27" s="484"/>
      <c r="L27" s="484"/>
      <c r="M27" s="484"/>
      <c r="N27" s="484"/>
      <c r="O27" s="484"/>
      <c r="P27" s="484"/>
      <c r="Q27" s="484"/>
      <c r="R27" s="485"/>
      <c r="S27" s="22"/>
      <c r="T27" s="14"/>
      <c r="U27" s="14"/>
    </row>
    <row r="28" spans="1:29" ht="28.5" customHeight="1" x14ac:dyDescent="0.15">
      <c r="A28" s="124"/>
      <c r="B28" s="495" t="s">
        <v>140</v>
      </c>
      <c r="C28" s="135"/>
      <c r="D28" s="126"/>
      <c r="E28" s="498" t="s">
        <v>141</v>
      </c>
      <c r="F28" s="498"/>
      <c r="G28" s="498"/>
      <c r="H28" s="498"/>
      <c r="I28" s="479"/>
      <c r="J28" s="479"/>
      <c r="K28" s="479"/>
      <c r="L28" s="479"/>
      <c r="M28" s="479"/>
      <c r="N28" s="479"/>
      <c r="O28" s="479"/>
      <c r="P28" s="479"/>
      <c r="Q28" s="479"/>
      <c r="R28" s="480"/>
      <c r="S28" s="116"/>
    </row>
    <row r="29" spans="1:29" ht="28.5" customHeight="1" x14ac:dyDescent="0.15">
      <c r="A29" s="124"/>
      <c r="B29" s="502"/>
      <c r="C29" s="137"/>
      <c r="D29" s="132"/>
      <c r="E29" s="494" t="s">
        <v>142</v>
      </c>
      <c r="F29" s="494"/>
      <c r="G29" s="494"/>
      <c r="H29" s="494"/>
      <c r="I29" s="491"/>
      <c r="J29" s="491"/>
      <c r="K29" s="491"/>
      <c r="L29" s="491"/>
      <c r="M29" s="491"/>
      <c r="N29" s="491"/>
      <c r="O29" s="491"/>
      <c r="P29" s="491"/>
      <c r="Q29" s="491"/>
      <c r="R29" s="492"/>
      <c r="S29" s="116"/>
    </row>
    <row r="30" spans="1:29" ht="28.5" customHeight="1" x14ac:dyDescent="0.15">
      <c r="A30" s="124"/>
      <c r="B30" s="502"/>
      <c r="C30" s="137"/>
      <c r="D30" s="132"/>
      <c r="E30" s="494" t="s">
        <v>143</v>
      </c>
      <c r="F30" s="494"/>
      <c r="G30" s="494"/>
      <c r="H30" s="494"/>
      <c r="I30" s="491"/>
      <c r="J30" s="491"/>
      <c r="K30" s="491"/>
      <c r="L30" s="491"/>
      <c r="M30" s="491"/>
      <c r="N30" s="491"/>
      <c r="O30" s="491"/>
      <c r="P30" s="491"/>
      <c r="Q30" s="491"/>
      <c r="R30" s="492"/>
      <c r="S30" s="116"/>
    </row>
    <row r="31" spans="1:29" ht="28.5" customHeight="1" x14ac:dyDescent="0.15">
      <c r="A31" s="124"/>
      <c r="B31" s="502"/>
      <c r="C31" s="137"/>
      <c r="D31" s="132"/>
      <c r="E31" s="494" t="s">
        <v>144</v>
      </c>
      <c r="F31" s="494"/>
      <c r="G31" s="494"/>
      <c r="H31" s="494"/>
      <c r="I31" s="491"/>
      <c r="J31" s="491"/>
      <c r="K31" s="491"/>
      <c r="L31" s="491"/>
      <c r="M31" s="491"/>
      <c r="N31" s="491"/>
      <c r="O31" s="491"/>
      <c r="P31" s="491"/>
      <c r="Q31" s="491"/>
      <c r="R31" s="492"/>
      <c r="S31" s="116"/>
    </row>
    <row r="32" spans="1:29" ht="28.5" customHeight="1" x14ac:dyDescent="0.15">
      <c r="A32" s="124"/>
      <c r="B32" s="503"/>
      <c r="C32" s="136"/>
      <c r="D32" s="127"/>
      <c r="E32" s="500" t="s">
        <v>145</v>
      </c>
      <c r="F32" s="500"/>
      <c r="G32" s="500"/>
      <c r="H32" s="500"/>
      <c r="I32" s="504"/>
      <c r="J32" s="504"/>
      <c r="K32" s="504"/>
      <c r="L32" s="504"/>
      <c r="M32" s="504"/>
      <c r="N32" s="504"/>
      <c r="O32" s="504"/>
      <c r="P32" s="504"/>
      <c r="Q32" s="504"/>
      <c r="R32" s="505"/>
      <c r="S32" s="116"/>
    </row>
    <row r="33" spans="1:19" ht="6.75" customHeight="1" x14ac:dyDescent="0.15">
      <c r="A33" s="22"/>
      <c r="B33" s="138"/>
      <c r="C33" s="138"/>
      <c r="D33" s="139"/>
      <c r="E33" s="140"/>
      <c r="F33" s="140"/>
      <c r="G33" s="140"/>
      <c r="H33" s="140"/>
      <c r="I33" s="141"/>
      <c r="J33" s="141"/>
      <c r="K33" s="141"/>
      <c r="L33" s="141"/>
      <c r="M33" s="141"/>
      <c r="N33" s="141"/>
      <c r="O33" s="141"/>
      <c r="P33" s="141"/>
      <c r="Q33" s="141"/>
      <c r="R33" s="141"/>
      <c r="S33" s="22"/>
    </row>
    <row r="34" spans="1:19" x14ac:dyDescent="0.15">
      <c r="A34" s="22"/>
      <c r="B34" s="497" t="s">
        <v>457</v>
      </c>
      <c r="C34" s="497"/>
      <c r="D34" s="497"/>
      <c r="E34" s="497"/>
      <c r="F34" s="497"/>
      <c r="G34" s="497"/>
      <c r="H34" s="497"/>
      <c r="I34" s="497"/>
      <c r="J34" s="497"/>
      <c r="K34" s="497"/>
      <c r="L34" s="497"/>
      <c r="M34" s="497"/>
      <c r="N34" s="497"/>
      <c r="O34" s="497"/>
      <c r="P34" s="497"/>
      <c r="Q34" s="497"/>
      <c r="R34" s="497"/>
      <c r="S34" s="22"/>
    </row>
    <row r="35" spans="1:19" x14ac:dyDescent="0.15">
      <c r="A35" s="22"/>
      <c r="B35" s="497"/>
      <c r="C35" s="497"/>
      <c r="D35" s="497"/>
      <c r="E35" s="497"/>
      <c r="F35" s="497"/>
      <c r="G35" s="497"/>
      <c r="H35" s="497"/>
      <c r="I35" s="497"/>
      <c r="J35" s="497"/>
      <c r="K35" s="497"/>
      <c r="L35" s="497"/>
      <c r="M35" s="497"/>
      <c r="N35" s="497"/>
      <c r="O35" s="497"/>
      <c r="P35" s="497"/>
      <c r="Q35" s="497"/>
      <c r="R35" s="497"/>
      <c r="S35" s="22"/>
    </row>
    <row r="36" spans="1:19" x14ac:dyDescent="0.15">
      <c r="B36" s="18"/>
      <c r="C36" s="18"/>
      <c r="D36" s="18"/>
    </row>
    <row r="40" spans="1:19" hidden="1" x14ac:dyDescent="0.15">
      <c r="B40" s="1" t="s">
        <v>251</v>
      </c>
      <c r="J40" s="1" t="s">
        <v>251</v>
      </c>
    </row>
    <row r="41" spans="1:19" hidden="1" x14ac:dyDescent="0.15">
      <c r="B41" s="23" t="s">
        <v>150</v>
      </c>
      <c r="C41" s="23"/>
      <c r="D41" s="23"/>
      <c r="J41" s="1" t="s">
        <v>249</v>
      </c>
    </row>
    <row r="42" spans="1:19" hidden="1" x14ac:dyDescent="0.15">
      <c r="B42" s="23" t="s">
        <v>151</v>
      </c>
      <c r="C42" s="23"/>
      <c r="D42" s="23"/>
      <c r="J42" s="1" t="s">
        <v>248</v>
      </c>
    </row>
    <row r="43" spans="1:19" hidden="1" x14ac:dyDescent="0.15">
      <c r="B43" s="23" t="s">
        <v>152</v>
      </c>
      <c r="C43" s="23"/>
      <c r="D43" s="23"/>
    </row>
    <row r="44" spans="1:19" hidden="1" x14ac:dyDescent="0.15">
      <c r="B44" s="23" t="s">
        <v>153</v>
      </c>
      <c r="C44" s="23"/>
      <c r="D44" s="23"/>
    </row>
    <row r="45" spans="1:19" hidden="1" x14ac:dyDescent="0.15">
      <c r="B45" s="23" t="s">
        <v>154</v>
      </c>
      <c r="C45" s="23"/>
      <c r="D45" s="23"/>
    </row>
    <row r="46" spans="1:19" hidden="1" x14ac:dyDescent="0.15">
      <c r="B46" s="23" t="s">
        <v>155</v>
      </c>
      <c r="C46" s="23"/>
      <c r="D46" s="23"/>
    </row>
    <row r="47" spans="1:19" hidden="1" x14ac:dyDescent="0.15">
      <c r="B47" s="23" t="s">
        <v>156</v>
      </c>
      <c r="C47" s="23"/>
      <c r="D47" s="23"/>
    </row>
    <row r="48" spans="1:19" hidden="1" x14ac:dyDescent="0.15">
      <c r="B48" s="23" t="s">
        <v>157</v>
      </c>
      <c r="C48" s="23"/>
      <c r="D48" s="23"/>
    </row>
    <row r="49" spans="2:4" hidden="1" x14ac:dyDescent="0.15">
      <c r="B49" s="23" t="s">
        <v>158</v>
      </c>
      <c r="C49" s="23"/>
      <c r="D49" s="23"/>
    </row>
    <row r="50" spans="2:4" hidden="1" x14ac:dyDescent="0.15">
      <c r="B50" s="23" t="s">
        <v>159</v>
      </c>
      <c r="C50" s="23"/>
      <c r="D50" s="23"/>
    </row>
    <row r="51" spans="2:4" hidden="1" x14ac:dyDescent="0.15">
      <c r="B51" s="23" t="s">
        <v>160</v>
      </c>
      <c r="C51" s="23"/>
      <c r="D51" s="23"/>
    </row>
    <row r="52" spans="2:4" hidden="1" x14ac:dyDescent="0.15">
      <c r="B52" s="23" t="s">
        <v>161</v>
      </c>
      <c r="C52" s="23"/>
      <c r="D52" s="23"/>
    </row>
    <row r="53" spans="2:4" hidden="1" x14ac:dyDescent="0.15">
      <c r="B53" s="23" t="s">
        <v>162</v>
      </c>
      <c r="C53" s="23"/>
      <c r="D53" s="23"/>
    </row>
    <row r="54" spans="2:4" hidden="1" x14ac:dyDescent="0.15">
      <c r="B54" s="23" t="s">
        <v>163</v>
      </c>
      <c r="C54" s="23"/>
      <c r="D54" s="23"/>
    </row>
    <row r="55" spans="2:4" hidden="1" x14ac:dyDescent="0.15">
      <c r="B55" s="23" t="s">
        <v>164</v>
      </c>
      <c r="C55" s="23"/>
      <c r="D55" s="23"/>
    </row>
    <row r="56" spans="2:4" hidden="1" x14ac:dyDescent="0.15">
      <c r="B56" s="23" t="s">
        <v>165</v>
      </c>
      <c r="C56" s="23"/>
      <c r="D56" s="23"/>
    </row>
    <row r="57" spans="2:4" hidden="1" x14ac:dyDescent="0.15">
      <c r="B57" s="23" t="s">
        <v>166</v>
      </c>
      <c r="C57" s="23"/>
      <c r="D57" s="23"/>
    </row>
    <row r="58" spans="2:4" hidden="1" x14ac:dyDescent="0.15">
      <c r="B58" s="23" t="s">
        <v>167</v>
      </c>
      <c r="C58" s="23"/>
      <c r="D58" s="23"/>
    </row>
    <row r="59" spans="2:4" hidden="1" x14ac:dyDescent="0.15">
      <c r="B59" s="23" t="s">
        <v>168</v>
      </c>
      <c r="C59" s="23"/>
      <c r="D59" s="23"/>
    </row>
    <row r="60" spans="2:4" hidden="1" x14ac:dyDescent="0.15">
      <c r="B60" s="23" t="s">
        <v>169</v>
      </c>
      <c r="C60" s="23"/>
      <c r="D60" s="23"/>
    </row>
    <row r="61" spans="2:4" hidden="1" x14ac:dyDescent="0.15">
      <c r="B61" s="23" t="s">
        <v>170</v>
      </c>
      <c r="C61" s="23"/>
      <c r="D61" s="23"/>
    </row>
    <row r="62" spans="2:4" hidden="1" x14ac:dyDescent="0.15">
      <c r="B62" s="23" t="s">
        <v>171</v>
      </c>
      <c r="C62" s="23"/>
      <c r="D62" s="23"/>
    </row>
    <row r="63" spans="2:4" hidden="1" x14ac:dyDescent="0.15">
      <c r="B63" s="23" t="s">
        <v>172</v>
      </c>
      <c r="C63" s="23"/>
      <c r="D63" s="23"/>
    </row>
    <row r="64" spans="2:4" hidden="1" x14ac:dyDescent="0.15">
      <c r="B64" s="23" t="s">
        <v>173</v>
      </c>
      <c r="C64" s="23"/>
      <c r="D64" s="23"/>
    </row>
    <row r="65" spans="2:4" hidden="1" x14ac:dyDescent="0.15">
      <c r="B65" s="23" t="s">
        <v>174</v>
      </c>
      <c r="C65" s="23"/>
      <c r="D65" s="23"/>
    </row>
    <row r="66" spans="2:4" hidden="1" x14ac:dyDescent="0.15">
      <c r="B66" s="23" t="s">
        <v>175</v>
      </c>
      <c r="C66" s="23"/>
      <c r="D66" s="23"/>
    </row>
    <row r="67" spans="2:4" hidden="1" x14ac:dyDescent="0.15">
      <c r="B67" s="23" t="s">
        <v>176</v>
      </c>
      <c r="C67" s="23"/>
      <c r="D67" s="23"/>
    </row>
    <row r="68" spans="2:4" hidden="1" x14ac:dyDescent="0.15">
      <c r="B68" s="23" t="s">
        <v>177</v>
      </c>
      <c r="C68" s="23"/>
      <c r="D68" s="23"/>
    </row>
    <row r="69" spans="2:4" hidden="1" x14ac:dyDescent="0.15">
      <c r="B69" s="23" t="s">
        <v>178</v>
      </c>
      <c r="C69" s="23"/>
      <c r="D69" s="23"/>
    </row>
    <row r="70" spans="2:4" hidden="1" x14ac:dyDescent="0.15">
      <c r="B70" s="23" t="s">
        <v>179</v>
      </c>
      <c r="C70" s="23"/>
      <c r="D70" s="23"/>
    </row>
    <row r="71" spans="2:4" hidden="1" x14ac:dyDescent="0.15">
      <c r="B71" s="23" t="s">
        <v>180</v>
      </c>
      <c r="C71" s="23"/>
      <c r="D71" s="23"/>
    </row>
    <row r="72" spans="2:4" hidden="1" x14ac:dyDescent="0.15">
      <c r="B72" s="23" t="s">
        <v>181</v>
      </c>
      <c r="C72" s="23"/>
      <c r="D72" s="23"/>
    </row>
    <row r="73" spans="2:4" hidden="1" x14ac:dyDescent="0.15">
      <c r="B73" s="23" t="s">
        <v>182</v>
      </c>
      <c r="C73" s="23"/>
      <c r="D73" s="23"/>
    </row>
    <row r="74" spans="2:4" hidden="1" x14ac:dyDescent="0.15">
      <c r="B74" s="23" t="s">
        <v>183</v>
      </c>
      <c r="C74" s="23"/>
      <c r="D74" s="23"/>
    </row>
    <row r="75" spans="2:4" hidden="1" x14ac:dyDescent="0.15">
      <c r="B75" s="23" t="s">
        <v>184</v>
      </c>
      <c r="C75" s="23"/>
      <c r="D75" s="23"/>
    </row>
    <row r="76" spans="2:4" hidden="1" x14ac:dyDescent="0.15">
      <c r="B76" s="23" t="s">
        <v>185</v>
      </c>
      <c r="C76" s="23"/>
      <c r="D76" s="23"/>
    </row>
    <row r="77" spans="2:4" hidden="1" x14ac:dyDescent="0.15">
      <c r="B77" s="23" t="s">
        <v>186</v>
      </c>
      <c r="C77" s="23"/>
      <c r="D77" s="23"/>
    </row>
    <row r="78" spans="2:4" hidden="1" x14ac:dyDescent="0.15">
      <c r="B78" s="23" t="s">
        <v>187</v>
      </c>
      <c r="C78" s="23"/>
      <c r="D78" s="23"/>
    </row>
    <row r="79" spans="2:4" hidden="1" x14ac:dyDescent="0.15">
      <c r="B79" s="23" t="s">
        <v>188</v>
      </c>
      <c r="C79" s="23"/>
      <c r="D79" s="23"/>
    </row>
    <row r="80" spans="2:4" hidden="1" x14ac:dyDescent="0.15">
      <c r="B80" s="23" t="s">
        <v>189</v>
      </c>
      <c r="C80" s="23"/>
      <c r="D80" s="23"/>
    </row>
    <row r="81" spans="2:4" hidden="1" x14ac:dyDescent="0.15">
      <c r="B81" s="23" t="s">
        <v>190</v>
      </c>
      <c r="C81" s="23"/>
      <c r="D81" s="23"/>
    </row>
    <row r="82" spans="2:4" hidden="1" x14ac:dyDescent="0.15">
      <c r="B82" s="23" t="s">
        <v>191</v>
      </c>
      <c r="C82" s="23"/>
      <c r="D82" s="23"/>
    </row>
    <row r="83" spans="2:4" hidden="1" x14ac:dyDescent="0.15">
      <c r="B83" s="23" t="s">
        <v>192</v>
      </c>
      <c r="C83" s="23"/>
      <c r="D83" s="23"/>
    </row>
    <row r="84" spans="2:4" hidden="1" x14ac:dyDescent="0.15">
      <c r="B84" s="23" t="s">
        <v>193</v>
      </c>
      <c r="C84" s="23"/>
      <c r="D84" s="23"/>
    </row>
    <row r="85" spans="2:4" hidden="1" x14ac:dyDescent="0.15">
      <c r="B85" s="23" t="s">
        <v>194</v>
      </c>
      <c r="C85" s="23"/>
      <c r="D85" s="23"/>
    </row>
    <row r="86" spans="2:4" hidden="1" x14ac:dyDescent="0.15">
      <c r="B86" s="23" t="s">
        <v>195</v>
      </c>
      <c r="C86" s="23"/>
      <c r="D86" s="23"/>
    </row>
    <row r="87" spans="2:4" hidden="1" x14ac:dyDescent="0.15">
      <c r="B87" s="23" t="s">
        <v>196</v>
      </c>
      <c r="C87" s="23"/>
      <c r="D87" s="23"/>
    </row>
    <row r="88" spans="2:4" hidden="1" x14ac:dyDescent="0.15">
      <c r="B88" s="23" t="s">
        <v>197</v>
      </c>
      <c r="C88" s="23"/>
      <c r="D88" s="23"/>
    </row>
    <row r="89" spans="2:4" hidden="1" x14ac:dyDescent="0.15">
      <c r="B89" s="23" t="s">
        <v>198</v>
      </c>
      <c r="C89" s="23"/>
      <c r="D89" s="23"/>
    </row>
    <row r="90" spans="2:4" hidden="1" x14ac:dyDescent="0.15">
      <c r="B90" s="23" t="s">
        <v>199</v>
      </c>
      <c r="C90" s="23"/>
      <c r="D90" s="23"/>
    </row>
    <row r="91" spans="2:4" hidden="1" x14ac:dyDescent="0.15">
      <c r="B91" s="23" t="s">
        <v>200</v>
      </c>
      <c r="C91" s="23"/>
      <c r="D91" s="23"/>
    </row>
    <row r="92" spans="2:4" hidden="1" x14ac:dyDescent="0.15">
      <c r="B92" s="23" t="s">
        <v>201</v>
      </c>
      <c r="C92" s="23"/>
      <c r="D92" s="23"/>
    </row>
    <row r="93" spans="2:4" hidden="1" x14ac:dyDescent="0.15">
      <c r="B93" s="23" t="s">
        <v>202</v>
      </c>
      <c r="C93" s="23"/>
      <c r="D93" s="23"/>
    </row>
    <row r="94" spans="2:4" hidden="1" x14ac:dyDescent="0.15">
      <c r="B94" s="23" t="s">
        <v>203</v>
      </c>
      <c r="C94" s="23"/>
      <c r="D94" s="23"/>
    </row>
    <row r="95" spans="2:4" hidden="1" x14ac:dyDescent="0.15">
      <c r="B95" s="23" t="s">
        <v>204</v>
      </c>
      <c r="C95" s="23"/>
      <c r="D95" s="23"/>
    </row>
    <row r="96" spans="2:4" hidden="1" x14ac:dyDescent="0.15">
      <c r="B96" s="23" t="s">
        <v>205</v>
      </c>
      <c r="C96" s="23"/>
      <c r="D96" s="23"/>
    </row>
    <row r="97" spans="2:4" hidden="1" x14ac:dyDescent="0.15">
      <c r="B97" s="23" t="s">
        <v>206</v>
      </c>
      <c r="C97" s="23"/>
      <c r="D97" s="23"/>
    </row>
    <row r="98" spans="2:4" hidden="1" x14ac:dyDescent="0.15">
      <c r="B98" s="23" t="s">
        <v>207</v>
      </c>
      <c r="C98" s="23"/>
      <c r="D98" s="23"/>
    </row>
    <row r="99" spans="2:4" hidden="1" x14ac:dyDescent="0.15">
      <c r="B99" s="23" t="s">
        <v>208</v>
      </c>
      <c r="C99" s="23"/>
      <c r="D99" s="23"/>
    </row>
    <row r="100" spans="2:4" hidden="1" x14ac:dyDescent="0.15">
      <c r="B100" s="23" t="s">
        <v>209</v>
      </c>
      <c r="C100" s="23"/>
      <c r="D100" s="23"/>
    </row>
    <row r="101" spans="2:4" hidden="1" x14ac:dyDescent="0.15">
      <c r="B101" s="23" t="s">
        <v>210</v>
      </c>
      <c r="C101" s="23"/>
      <c r="D101" s="23"/>
    </row>
    <row r="102" spans="2:4" hidden="1" x14ac:dyDescent="0.15">
      <c r="B102" s="23" t="s">
        <v>211</v>
      </c>
      <c r="C102" s="23"/>
      <c r="D102" s="23"/>
    </row>
    <row r="103" spans="2:4" hidden="1" x14ac:dyDescent="0.15">
      <c r="B103" s="23" t="s">
        <v>212</v>
      </c>
      <c r="C103" s="23"/>
      <c r="D103" s="23"/>
    </row>
    <row r="104" spans="2:4" hidden="1" x14ac:dyDescent="0.15">
      <c r="B104" s="23" t="s">
        <v>213</v>
      </c>
      <c r="C104" s="23"/>
      <c r="D104" s="23"/>
    </row>
    <row r="105" spans="2:4" hidden="1" x14ac:dyDescent="0.15">
      <c r="B105" s="23" t="s">
        <v>214</v>
      </c>
      <c r="C105" s="23"/>
      <c r="D105" s="23"/>
    </row>
    <row r="106" spans="2:4" hidden="1" x14ac:dyDescent="0.15">
      <c r="B106" s="23" t="s">
        <v>215</v>
      </c>
      <c r="C106" s="23"/>
      <c r="D106" s="23"/>
    </row>
    <row r="107" spans="2:4" hidden="1" x14ac:dyDescent="0.15">
      <c r="B107" s="23" t="s">
        <v>216</v>
      </c>
      <c r="C107" s="23"/>
      <c r="D107" s="23"/>
    </row>
    <row r="108" spans="2:4" hidden="1" x14ac:dyDescent="0.15">
      <c r="B108" s="23" t="s">
        <v>217</v>
      </c>
      <c r="C108" s="23"/>
      <c r="D108" s="23"/>
    </row>
    <row r="109" spans="2:4" hidden="1" x14ac:dyDescent="0.15">
      <c r="B109" s="23" t="s">
        <v>218</v>
      </c>
      <c r="C109" s="23"/>
      <c r="D109" s="23"/>
    </row>
    <row r="110" spans="2:4" hidden="1" x14ac:dyDescent="0.15">
      <c r="B110" s="23" t="s">
        <v>219</v>
      </c>
      <c r="C110" s="23"/>
      <c r="D110" s="23"/>
    </row>
    <row r="111" spans="2:4" hidden="1" x14ac:dyDescent="0.15">
      <c r="B111" s="23" t="s">
        <v>220</v>
      </c>
      <c r="C111" s="23"/>
      <c r="D111" s="23"/>
    </row>
    <row r="112" spans="2:4" hidden="1" x14ac:dyDescent="0.15">
      <c r="B112" s="23" t="s">
        <v>221</v>
      </c>
      <c r="C112" s="23"/>
      <c r="D112" s="23"/>
    </row>
    <row r="113" spans="2:4" hidden="1" x14ac:dyDescent="0.15">
      <c r="B113" s="23" t="s">
        <v>222</v>
      </c>
      <c r="C113" s="23"/>
      <c r="D113" s="23"/>
    </row>
    <row r="114" spans="2:4" hidden="1" x14ac:dyDescent="0.15">
      <c r="B114" s="23" t="s">
        <v>223</v>
      </c>
      <c r="C114" s="23"/>
      <c r="D114" s="23"/>
    </row>
    <row r="115" spans="2:4" hidden="1" x14ac:dyDescent="0.15">
      <c r="B115" s="23" t="s">
        <v>224</v>
      </c>
      <c r="C115" s="23"/>
      <c r="D115" s="23"/>
    </row>
    <row r="116" spans="2:4" hidden="1" x14ac:dyDescent="0.15">
      <c r="B116" s="23" t="s">
        <v>225</v>
      </c>
      <c r="C116" s="23"/>
      <c r="D116" s="23"/>
    </row>
    <row r="117" spans="2:4" hidden="1" x14ac:dyDescent="0.15">
      <c r="B117" s="23" t="s">
        <v>226</v>
      </c>
      <c r="C117" s="23"/>
      <c r="D117" s="23"/>
    </row>
    <row r="118" spans="2:4" hidden="1" x14ac:dyDescent="0.15">
      <c r="B118" s="23" t="s">
        <v>227</v>
      </c>
      <c r="C118" s="23"/>
      <c r="D118" s="23"/>
    </row>
    <row r="119" spans="2:4" hidden="1" x14ac:dyDescent="0.15">
      <c r="B119" s="23" t="s">
        <v>228</v>
      </c>
      <c r="C119" s="23"/>
      <c r="D119" s="23"/>
    </row>
    <row r="120" spans="2:4" hidden="1" x14ac:dyDescent="0.15">
      <c r="B120" s="23" t="s">
        <v>229</v>
      </c>
      <c r="C120" s="23"/>
      <c r="D120" s="23"/>
    </row>
    <row r="121" spans="2:4" hidden="1" x14ac:dyDescent="0.15">
      <c r="B121" s="23" t="s">
        <v>230</v>
      </c>
      <c r="C121" s="23"/>
      <c r="D121" s="23"/>
    </row>
    <row r="122" spans="2:4" hidden="1" x14ac:dyDescent="0.15">
      <c r="B122" s="23" t="s">
        <v>231</v>
      </c>
      <c r="C122" s="23"/>
      <c r="D122" s="23"/>
    </row>
    <row r="123" spans="2:4" hidden="1" x14ac:dyDescent="0.15">
      <c r="B123" s="23" t="s">
        <v>232</v>
      </c>
      <c r="C123" s="23"/>
      <c r="D123" s="23"/>
    </row>
    <row r="124" spans="2:4" hidden="1" x14ac:dyDescent="0.15">
      <c r="B124" s="23" t="s">
        <v>233</v>
      </c>
      <c r="C124" s="23"/>
      <c r="D124" s="23"/>
    </row>
    <row r="125" spans="2:4" hidden="1" x14ac:dyDescent="0.15">
      <c r="B125" s="23" t="s">
        <v>234</v>
      </c>
      <c r="C125" s="23"/>
      <c r="D125" s="23"/>
    </row>
    <row r="126" spans="2:4" hidden="1" x14ac:dyDescent="0.15">
      <c r="B126" s="23" t="s">
        <v>235</v>
      </c>
      <c r="C126" s="23"/>
      <c r="D126" s="23"/>
    </row>
    <row r="127" spans="2:4" hidden="1" x14ac:dyDescent="0.15">
      <c r="B127" s="23" t="s">
        <v>236</v>
      </c>
      <c r="C127" s="23"/>
      <c r="D127" s="23"/>
    </row>
    <row r="128" spans="2:4" hidden="1" x14ac:dyDescent="0.15">
      <c r="B128" s="23" t="s">
        <v>237</v>
      </c>
      <c r="C128" s="23"/>
      <c r="D128" s="23"/>
    </row>
    <row r="129" spans="2:4" hidden="1" x14ac:dyDescent="0.15">
      <c r="B129" s="23" t="s">
        <v>238</v>
      </c>
      <c r="C129" s="23"/>
      <c r="D129" s="23"/>
    </row>
    <row r="130" spans="2:4" hidden="1" x14ac:dyDescent="0.15">
      <c r="B130" s="23" t="s">
        <v>239</v>
      </c>
      <c r="C130" s="23"/>
      <c r="D130" s="23"/>
    </row>
    <row r="131" spans="2:4" hidden="1" x14ac:dyDescent="0.15">
      <c r="B131" s="23" t="s">
        <v>240</v>
      </c>
      <c r="C131" s="23"/>
      <c r="D131" s="23"/>
    </row>
    <row r="132" spans="2:4" hidden="1" x14ac:dyDescent="0.15">
      <c r="B132" s="23" t="s">
        <v>241</v>
      </c>
      <c r="C132" s="23"/>
      <c r="D132" s="23"/>
    </row>
    <row r="133" spans="2:4" hidden="1" x14ac:dyDescent="0.15">
      <c r="B133" s="23" t="s">
        <v>242</v>
      </c>
      <c r="C133" s="23"/>
      <c r="D133" s="23"/>
    </row>
    <row r="134" spans="2:4" hidden="1" x14ac:dyDescent="0.15">
      <c r="B134" s="23" t="s">
        <v>243</v>
      </c>
      <c r="C134" s="23"/>
      <c r="D134" s="23"/>
    </row>
    <row r="135" spans="2:4" hidden="1" x14ac:dyDescent="0.15">
      <c r="B135" s="23" t="s">
        <v>244</v>
      </c>
      <c r="C135" s="23"/>
      <c r="D135" s="23"/>
    </row>
    <row r="136" spans="2:4" hidden="1" x14ac:dyDescent="0.15">
      <c r="B136" s="23" t="s">
        <v>245</v>
      </c>
      <c r="C136" s="23"/>
      <c r="D136" s="23"/>
    </row>
    <row r="137" spans="2:4" hidden="1" x14ac:dyDescent="0.15">
      <c r="B137" s="23" t="s">
        <v>246</v>
      </c>
      <c r="C137" s="23"/>
      <c r="D137" s="23"/>
    </row>
    <row r="138" spans="2:4" hidden="1" x14ac:dyDescent="0.15">
      <c r="B138" s="23" t="s">
        <v>247</v>
      </c>
      <c r="C138" s="23"/>
      <c r="D138" s="23"/>
    </row>
    <row r="139" spans="2:4" hidden="1" x14ac:dyDescent="0.15">
      <c r="B139" s="23" t="s">
        <v>149</v>
      </c>
      <c r="C139" s="23"/>
      <c r="D139" s="23"/>
    </row>
    <row r="140" spans="2:4" hidden="1" x14ac:dyDescent="0.15">
      <c r="B140"/>
      <c r="C140"/>
      <c r="D140"/>
    </row>
    <row r="141" spans="2:4" x14ac:dyDescent="0.15">
      <c r="B141" s="20"/>
      <c r="C141" s="20"/>
      <c r="D141" s="20"/>
    </row>
    <row r="142" spans="2:4" x14ac:dyDescent="0.15">
      <c r="B142" s="21"/>
      <c r="C142" s="21"/>
      <c r="D142" s="21"/>
    </row>
    <row r="143" spans="2:4" x14ac:dyDescent="0.15">
      <c r="B143" s="21"/>
      <c r="C143" s="21"/>
      <c r="D143" s="21"/>
    </row>
    <row r="144" spans="2:4" x14ac:dyDescent="0.15">
      <c r="B144" s="20"/>
      <c r="C144" s="20"/>
      <c r="D144" s="20"/>
    </row>
    <row r="145" spans="2:4" x14ac:dyDescent="0.15">
      <c r="B145" s="21"/>
      <c r="C145" s="21"/>
      <c r="D145" s="21"/>
    </row>
    <row r="146" spans="2:4" x14ac:dyDescent="0.15">
      <c r="B146" s="22"/>
      <c r="C146" s="22"/>
      <c r="D146" s="22"/>
    </row>
  </sheetData>
  <sheetProtection algorithmName="SHA-512" hashValue="Z00I171hix/eHfCLim8HfkxyRKGKPLF1TNT4DQUBFQz+Sm4lrUfKyZpvkkG06dK/Uz/6LVVtCVZ2p194CvRSiA==" saltValue="HAfHfaWhoSj0y8cICxuQhg==" spinCount="100000" sheet="1" objects="1" scenarios="1" formatRows="0" selectLockedCells="1"/>
  <mergeCells count="32">
    <mergeCell ref="B35:R35"/>
    <mergeCell ref="B34:R34"/>
    <mergeCell ref="E19:R19"/>
    <mergeCell ref="F20:R20"/>
    <mergeCell ref="F21:R21"/>
    <mergeCell ref="E30:H30"/>
    <mergeCell ref="E29:H29"/>
    <mergeCell ref="B28:B32"/>
    <mergeCell ref="I32:R32"/>
    <mergeCell ref="I31:R31"/>
    <mergeCell ref="E32:H32"/>
    <mergeCell ref="E31:H31"/>
    <mergeCell ref="B20:B21"/>
    <mergeCell ref="I29:R29"/>
    <mergeCell ref="E26:R26"/>
    <mergeCell ref="E28:H28"/>
    <mergeCell ref="B3:R3"/>
    <mergeCell ref="E24:R24"/>
    <mergeCell ref="E23:R23"/>
    <mergeCell ref="E22:R22"/>
    <mergeCell ref="I30:R30"/>
    <mergeCell ref="J11:R11"/>
    <mergeCell ref="J12:R12"/>
    <mergeCell ref="B17:R17"/>
    <mergeCell ref="B26:B27"/>
    <mergeCell ref="K14:R14"/>
    <mergeCell ref="T12:T14"/>
    <mergeCell ref="J13:R13"/>
    <mergeCell ref="E20:E21"/>
    <mergeCell ref="I28:R28"/>
    <mergeCell ref="E27:G27"/>
    <mergeCell ref="H27:R27"/>
  </mergeCells>
  <phoneticPr fontId="2"/>
  <dataValidations count="6">
    <dataValidation type="list" allowBlank="1" showInputMessage="1" showErrorMessage="1" error="ドロップダウンリストから選択してください。" sqref="E19:R19">
      <formula1>$B$40:$B$139</formula1>
    </dataValidation>
    <dataValidation type="list" allowBlank="1" showInputMessage="1" showErrorMessage="1" error="ドロップダウンリストから選択してください。" sqref="E26:R26">
      <formula1>$J$40:$J$42</formula1>
    </dataValidation>
    <dataValidation imeMode="off" allowBlank="1" showInputMessage="1" showErrorMessage="1" sqref="I30:R32 O5 Q5 H25 J25 M5"/>
    <dataValidation imeMode="on" allowBlank="1" showInputMessage="1" showErrorMessage="1" sqref="I11:I12 J12 I28:R29 E22:R22 J11:R11 J13:R13 K14"/>
    <dataValidation allowBlank="1" showInputMessage="1" showErrorMessage="1" error="ドロップダウンリストから選択してください。" sqref="E27:G27"/>
    <dataValidation imeMode="on" allowBlank="1" showInputMessage="1" showErrorMessage="1" error="ドロップダウンリストから選択してください。" sqref="H27:R27"/>
  </dataValidations>
  <hyperlinks>
    <hyperlink ref="B141" r:id="rId1" display="http://www.soumu.go.jp/main_content/000290725.pdf"/>
  </hyperlinks>
  <printOptions horizontalCentered="1"/>
  <pageMargins left="0.59055118110236227" right="0.59055118110236227" top="0.39370078740157483" bottom="0.39370078740157483" header="0.31496062992125984" footer="0.19685039370078741"/>
  <pageSetup paperSize="9" orientation="portrait" blackAndWhite="1" horizontalDpi="300" verticalDpi="300" r:id="rId2"/>
  <headerFooter>
    <oddFooter>&amp;R&amp;9&amp;K01+049&amp;F</oddFooter>
  </headerFooter>
  <colBreaks count="1" manualBreakCount="1">
    <brk id="19" max="1048575" man="1"/>
  </colBreaks>
  <ignoredErrors>
    <ignoredError sqref="J12"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4</xdr:col>
                    <xdr:colOff>76200</xdr:colOff>
                    <xdr:row>19</xdr:row>
                    <xdr:rowOff>28575</xdr:rowOff>
                  </from>
                  <to>
                    <xdr:col>4</xdr:col>
                    <xdr:colOff>304800</xdr:colOff>
                    <xdr:row>19</xdr:row>
                    <xdr:rowOff>276225</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4</xdr:col>
                    <xdr:colOff>76200</xdr:colOff>
                    <xdr:row>20</xdr:row>
                    <xdr:rowOff>19050</xdr:rowOff>
                  </from>
                  <to>
                    <xdr:col>4</xdr:col>
                    <xdr:colOff>285750</xdr:colOff>
                    <xdr:row>20</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7"/>
  </sheetPr>
  <dimension ref="A1:I62"/>
  <sheetViews>
    <sheetView showGridLines="0" view="pageBreakPreview" zoomScaleNormal="100" zoomScaleSheetLayoutView="100" workbookViewId="0">
      <selection activeCell="B7" sqref="B7"/>
    </sheetView>
  </sheetViews>
  <sheetFormatPr defaultRowHeight="13.5" x14ac:dyDescent="0.15"/>
  <cols>
    <col min="1" max="1" width="3.75" style="13" customWidth="1"/>
    <col min="2" max="2" width="36" customWidth="1"/>
    <col min="3" max="3" width="36.75" customWidth="1"/>
    <col min="4" max="4" width="7.875" customWidth="1"/>
    <col min="7" max="7" width="0" hidden="1" customWidth="1"/>
  </cols>
  <sheetData>
    <row r="1" spans="1:9" ht="19.5" x14ac:dyDescent="0.15">
      <c r="A1" s="115"/>
      <c r="B1" s="22"/>
      <c r="C1" s="22"/>
      <c r="D1" s="142" t="s">
        <v>386</v>
      </c>
      <c r="E1" s="255" t="s">
        <v>406</v>
      </c>
    </row>
    <row r="2" spans="1:9" ht="4.5" customHeight="1" x14ac:dyDescent="0.15">
      <c r="A2" s="115"/>
      <c r="B2" s="22"/>
      <c r="C2" s="22"/>
      <c r="D2" s="142"/>
    </row>
    <row r="3" spans="1:9" ht="17.25" customHeight="1" x14ac:dyDescent="0.15">
      <c r="A3" s="486" t="s">
        <v>117</v>
      </c>
      <c r="B3" s="486"/>
      <c r="C3" s="486"/>
      <c r="D3" s="486"/>
      <c r="F3" s="257" t="s">
        <v>278</v>
      </c>
    </row>
    <row r="4" spans="1:9" ht="6" customHeight="1" x14ac:dyDescent="0.15">
      <c r="A4" s="143"/>
      <c r="B4" s="144"/>
      <c r="C4" s="144"/>
      <c r="D4" s="144"/>
    </row>
    <row r="5" spans="1:9" x14ac:dyDescent="0.15">
      <c r="A5" s="57" t="s">
        <v>108</v>
      </c>
      <c r="B5" s="57" t="s">
        <v>109</v>
      </c>
      <c r="C5" s="57" t="s">
        <v>110</v>
      </c>
      <c r="D5" s="57" t="s">
        <v>113</v>
      </c>
      <c r="G5" s="12" t="s">
        <v>116</v>
      </c>
    </row>
    <row r="6" spans="1:9" ht="16.5" x14ac:dyDescent="0.15">
      <c r="A6" s="508" t="s">
        <v>359</v>
      </c>
      <c r="B6" s="509"/>
      <c r="C6" s="509"/>
      <c r="D6" s="510"/>
      <c r="F6" s="258" t="s">
        <v>347</v>
      </c>
      <c r="G6" s="259" t="s">
        <v>114</v>
      </c>
      <c r="H6" s="259"/>
      <c r="I6" s="259"/>
    </row>
    <row r="7" spans="1:9" ht="14.25" customHeight="1" x14ac:dyDescent="0.15">
      <c r="A7" s="57">
        <v>1</v>
      </c>
      <c r="B7" s="78"/>
      <c r="C7" s="78"/>
      <c r="D7" s="260"/>
      <c r="F7" s="258" t="s">
        <v>348</v>
      </c>
      <c r="G7" s="259" t="s">
        <v>115</v>
      </c>
      <c r="H7" s="259"/>
      <c r="I7" s="259"/>
    </row>
    <row r="8" spans="1:9" ht="14.25" customHeight="1" x14ac:dyDescent="0.15">
      <c r="A8" s="57">
        <v>2</v>
      </c>
      <c r="B8" s="78"/>
      <c r="C8" s="78"/>
      <c r="D8" s="260"/>
      <c r="F8" s="258" t="s">
        <v>349</v>
      </c>
      <c r="G8" s="259"/>
      <c r="H8" s="259"/>
      <c r="I8" s="259"/>
    </row>
    <row r="9" spans="1:9" ht="14.25" customHeight="1" x14ac:dyDescent="0.15">
      <c r="A9" s="57">
        <v>3</v>
      </c>
      <c r="B9" s="78"/>
      <c r="C9" s="78"/>
      <c r="D9" s="260"/>
      <c r="F9" s="258" t="s">
        <v>350</v>
      </c>
      <c r="G9" s="259"/>
      <c r="H9" s="259"/>
      <c r="I9" s="259"/>
    </row>
    <row r="10" spans="1:9" ht="14.25" customHeight="1" x14ac:dyDescent="0.15">
      <c r="A10" s="57">
        <v>4</v>
      </c>
      <c r="B10" s="78"/>
      <c r="C10" s="78"/>
      <c r="D10" s="260"/>
      <c r="F10" s="258" t="s">
        <v>293</v>
      </c>
      <c r="G10" s="259"/>
      <c r="H10" s="259"/>
      <c r="I10" s="259"/>
    </row>
    <row r="11" spans="1:9" ht="14.25" customHeight="1" x14ac:dyDescent="0.15">
      <c r="A11" s="57">
        <v>5</v>
      </c>
      <c r="B11" s="78"/>
      <c r="C11" s="78"/>
      <c r="D11" s="260"/>
      <c r="F11" s="258" t="s">
        <v>317</v>
      </c>
      <c r="G11" s="259"/>
      <c r="H11" s="259"/>
      <c r="I11" s="259"/>
    </row>
    <row r="12" spans="1:9" ht="14.25" customHeight="1" x14ac:dyDescent="0.15">
      <c r="A12" s="57">
        <v>6</v>
      </c>
      <c r="B12" s="78"/>
      <c r="C12" s="78"/>
      <c r="D12" s="260"/>
      <c r="F12" s="258" t="s">
        <v>318</v>
      </c>
      <c r="G12" s="259"/>
      <c r="H12" s="259"/>
      <c r="I12" s="259"/>
    </row>
    <row r="13" spans="1:9" ht="16.5" x14ac:dyDescent="0.15">
      <c r="A13" s="508" t="s">
        <v>360</v>
      </c>
      <c r="B13" s="509"/>
      <c r="C13" s="509"/>
      <c r="D13" s="510"/>
      <c r="F13" s="258" t="s">
        <v>351</v>
      </c>
      <c r="G13" s="259"/>
      <c r="H13" s="259"/>
      <c r="I13" s="259"/>
    </row>
    <row r="14" spans="1:9" ht="14.25" customHeight="1" x14ac:dyDescent="0.15">
      <c r="A14" s="57">
        <v>7</v>
      </c>
      <c r="B14" s="78"/>
      <c r="C14" s="78"/>
      <c r="D14" s="58"/>
      <c r="F14" s="258" t="s">
        <v>352</v>
      </c>
      <c r="G14" s="259"/>
      <c r="H14" s="259"/>
      <c r="I14" s="259"/>
    </row>
    <row r="15" spans="1:9" ht="14.25" customHeight="1" x14ac:dyDescent="0.15">
      <c r="A15" s="57">
        <v>8</v>
      </c>
      <c r="B15" s="78"/>
      <c r="C15" s="78"/>
      <c r="D15" s="58"/>
      <c r="F15" s="258" t="s">
        <v>353</v>
      </c>
      <c r="G15" s="259"/>
      <c r="H15" s="259"/>
      <c r="I15" s="259"/>
    </row>
    <row r="16" spans="1:9" ht="14.25" customHeight="1" x14ac:dyDescent="0.15">
      <c r="A16" s="57">
        <v>9</v>
      </c>
      <c r="B16" s="78"/>
      <c r="C16" s="78"/>
      <c r="D16" s="58"/>
      <c r="F16" s="258" t="s">
        <v>354</v>
      </c>
      <c r="G16" s="259"/>
      <c r="H16" s="259"/>
      <c r="I16" s="259"/>
    </row>
    <row r="17" spans="1:9" ht="14.25" customHeight="1" x14ac:dyDescent="0.15">
      <c r="A17" s="57">
        <v>10</v>
      </c>
      <c r="B17" s="78"/>
      <c r="C17" s="78"/>
      <c r="D17" s="58"/>
      <c r="F17" s="258" t="s">
        <v>271</v>
      </c>
      <c r="G17" s="259"/>
      <c r="H17" s="259"/>
      <c r="I17" s="259"/>
    </row>
    <row r="18" spans="1:9" ht="14.25" customHeight="1" x14ac:dyDescent="0.15">
      <c r="A18" s="57">
        <v>11</v>
      </c>
      <c r="B18" s="78"/>
      <c r="C18" s="78"/>
      <c r="D18" s="58"/>
      <c r="F18" s="77"/>
    </row>
    <row r="19" spans="1:9" ht="14.25" customHeight="1" x14ac:dyDescent="0.15">
      <c r="A19" s="57">
        <v>12</v>
      </c>
      <c r="B19" s="78"/>
      <c r="C19" s="78"/>
      <c r="D19" s="58"/>
    </row>
    <row r="20" spans="1:9" ht="14.25" customHeight="1" x14ac:dyDescent="0.15">
      <c r="A20" s="57">
        <v>13</v>
      </c>
      <c r="B20" s="78"/>
      <c r="C20" s="78"/>
      <c r="D20" s="58"/>
    </row>
    <row r="21" spans="1:9" ht="14.25" customHeight="1" x14ac:dyDescent="0.15">
      <c r="A21" s="57">
        <v>14</v>
      </c>
      <c r="B21" s="78"/>
      <c r="C21" s="78"/>
      <c r="D21" s="58"/>
      <c r="F21" s="67"/>
    </row>
    <row r="22" spans="1:9" ht="14.25" customHeight="1" x14ac:dyDescent="0.15">
      <c r="A22" s="57">
        <v>15</v>
      </c>
      <c r="B22" s="78"/>
      <c r="C22" s="78"/>
      <c r="D22" s="58"/>
    </row>
    <row r="23" spans="1:9" ht="14.25" customHeight="1" x14ac:dyDescent="0.15">
      <c r="A23" s="57">
        <v>16</v>
      </c>
      <c r="B23" s="78"/>
      <c r="C23" s="78"/>
      <c r="D23" s="58"/>
    </row>
    <row r="24" spans="1:9" ht="14.25" customHeight="1" x14ac:dyDescent="0.15">
      <c r="A24" s="57">
        <v>17</v>
      </c>
      <c r="B24" s="78"/>
      <c r="C24" s="78"/>
      <c r="D24" s="58"/>
    </row>
    <row r="25" spans="1:9" ht="14.25" customHeight="1" x14ac:dyDescent="0.15">
      <c r="A25" s="57">
        <v>18</v>
      </c>
      <c r="B25" s="78"/>
      <c r="C25" s="78"/>
      <c r="D25" s="58"/>
    </row>
    <row r="26" spans="1:9" ht="14.25" customHeight="1" x14ac:dyDescent="0.15">
      <c r="A26" s="57">
        <v>19</v>
      </c>
      <c r="B26" s="78"/>
      <c r="C26" s="78"/>
      <c r="D26" s="58"/>
    </row>
    <row r="27" spans="1:9" ht="14.25" customHeight="1" x14ac:dyDescent="0.15">
      <c r="A27" s="57">
        <v>20</v>
      </c>
      <c r="B27" s="78"/>
      <c r="C27" s="78"/>
      <c r="D27" s="58"/>
    </row>
    <row r="28" spans="1:9" x14ac:dyDescent="0.15">
      <c r="A28" s="57">
        <v>21</v>
      </c>
      <c r="B28" s="78"/>
      <c r="C28" s="78"/>
      <c r="D28" s="58"/>
    </row>
    <row r="29" spans="1:9" x14ac:dyDescent="0.15">
      <c r="A29" s="57">
        <v>22</v>
      </c>
      <c r="B29" s="78"/>
      <c r="C29" s="78"/>
      <c r="D29" s="58"/>
    </row>
    <row r="30" spans="1:9" x14ac:dyDescent="0.15">
      <c r="A30" s="57">
        <v>23</v>
      </c>
      <c r="B30" s="78"/>
      <c r="C30" s="78"/>
      <c r="D30" s="58"/>
    </row>
    <row r="31" spans="1:9" x14ac:dyDescent="0.15">
      <c r="A31" s="57">
        <v>24</v>
      </c>
      <c r="B31" s="78"/>
      <c r="C31" s="78"/>
      <c r="D31" s="58"/>
    </row>
    <row r="32" spans="1:9" x14ac:dyDescent="0.15">
      <c r="A32" s="57">
        <v>25</v>
      </c>
      <c r="B32" s="78"/>
      <c r="C32" s="78"/>
      <c r="D32" s="58"/>
    </row>
    <row r="33" spans="1:4" x14ac:dyDescent="0.15">
      <c r="A33" s="57">
        <v>26</v>
      </c>
      <c r="B33" s="78"/>
      <c r="C33" s="78"/>
      <c r="D33" s="58"/>
    </row>
    <row r="34" spans="1:4" x14ac:dyDescent="0.15">
      <c r="A34" s="57">
        <v>27</v>
      </c>
      <c r="B34" s="78"/>
      <c r="C34" s="78"/>
      <c r="D34" s="58"/>
    </row>
    <row r="35" spans="1:4" x14ac:dyDescent="0.15">
      <c r="A35" s="57">
        <v>28</v>
      </c>
      <c r="B35" s="78"/>
      <c r="C35" s="78"/>
      <c r="D35" s="58"/>
    </row>
    <row r="36" spans="1:4" x14ac:dyDescent="0.15">
      <c r="A36" s="57">
        <v>29</v>
      </c>
      <c r="B36" s="78"/>
      <c r="C36" s="78"/>
      <c r="D36" s="58"/>
    </row>
    <row r="37" spans="1:4" x14ac:dyDescent="0.15">
      <c r="A37" s="57">
        <v>30</v>
      </c>
      <c r="B37" s="78"/>
      <c r="C37" s="78"/>
      <c r="D37" s="58"/>
    </row>
    <row r="38" spans="1:4" x14ac:dyDescent="0.15">
      <c r="A38" s="57">
        <v>31</v>
      </c>
      <c r="B38" s="78"/>
      <c r="C38" s="78"/>
      <c r="D38" s="58"/>
    </row>
    <row r="39" spans="1:4" x14ac:dyDescent="0.15">
      <c r="A39" s="57">
        <v>32</v>
      </c>
      <c r="B39" s="78"/>
      <c r="C39" s="78"/>
      <c r="D39" s="58"/>
    </row>
    <row r="40" spans="1:4" x14ac:dyDescent="0.15">
      <c r="A40" s="57">
        <v>33</v>
      </c>
      <c r="B40" s="78"/>
      <c r="C40" s="78"/>
      <c r="D40" s="58"/>
    </row>
    <row r="41" spans="1:4" x14ac:dyDescent="0.15">
      <c r="A41" s="57">
        <v>34</v>
      </c>
      <c r="B41" s="78"/>
      <c r="C41" s="78"/>
      <c r="D41" s="58"/>
    </row>
    <row r="42" spans="1:4" x14ac:dyDescent="0.15">
      <c r="A42" s="57">
        <v>35</v>
      </c>
      <c r="B42" s="78"/>
      <c r="C42" s="78"/>
      <c r="D42" s="58"/>
    </row>
    <row r="43" spans="1:4" x14ac:dyDescent="0.15">
      <c r="A43" s="57">
        <v>36</v>
      </c>
      <c r="B43" s="78"/>
      <c r="C43" s="78"/>
      <c r="D43" s="58"/>
    </row>
    <row r="44" spans="1:4" x14ac:dyDescent="0.15">
      <c r="A44" s="57">
        <v>37</v>
      </c>
      <c r="B44" s="78"/>
      <c r="C44" s="78"/>
      <c r="D44" s="58"/>
    </row>
    <row r="45" spans="1:4" x14ac:dyDescent="0.15">
      <c r="A45" s="57">
        <v>38</v>
      </c>
      <c r="B45" s="78"/>
      <c r="C45" s="78"/>
      <c r="D45" s="58"/>
    </row>
    <row r="46" spans="1:4" x14ac:dyDescent="0.15">
      <c r="A46" s="57">
        <v>39</v>
      </c>
      <c r="B46" s="78"/>
      <c r="C46" s="78"/>
      <c r="D46" s="58"/>
    </row>
    <row r="47" spans="1:4" x14ac:dyDescent="0.15">
      <c r="A47" s="57">
        <v>40</v>
      </c>
      <c r="B47" s="78"/>
      <c r="C47" s="78"/>
      <c r="D47" s="58"/>
    </row>
    <row r="48" spans="1:4" x14ac:dyDescent="0.15">
      <c r="A48" s="57">
        <v>41</v>
      </c>
      <c r="B48" s="78"/>
      <c r="C48" s="78"/>
      <c r="D48" s="58"/>
    </row>
    <row r="49" spans="1:4" x14ac:dyDescent="0.15">
      <c r="A49" s="57">
        <v>42</v>
      </c>
      <c r="B49" s="78"/>
      <c r="C49" s="78"/>
      <c r="D49" s="58"/>
    </row>
    <row r="50" spans="1:4" x14ac:dyDescent="0.15">
      <c r="A50" s="57">
        <v>43</v>
      </c>
      <c r="B50" s="78"/>
      <c r="C50" s="78"/>
      <c r="D50" s="58"/>
    </row>
    <row r="51" spans="1:4" x14ac:dyDescent="0.15">
      <c r="A51" s="57">
        <v>44</v>
      </c>
      <c r="B51" s="78"/>
      <c r="C51" s="78"/>
      <c r="D51" s="58"/>
    </row>
    <row r="52" spans="1:4" x14ac:dyDescent="0.15">
      <c r="A52" s="57">
        <v>45</v>
      </c>
      <c r="B52" s="78"/>
      <c r="C52" s="78"/>
      <c r="D52" s="58"/>
    </row>
    <row r="53" spans="1:4" x14ac:dyDescent="0.15">
      <c r="A53" s="57">
        <v>46</v>
      </c>
      <c r="B53" s="78"/>
      <c r="C53" s="78"/>
      <c r="D53" s="58"/>
    </row>
    <row r="54" spans="1:4" x14ac:dyDescent="0.15">
      <c r="A54" s="57">
        <v>47</v>
      </c>
      <c r="B54" s="78"/>
      <c r="C54" s="78"/>
      <c r="D54" s="58"/>
    </row>
    <row r="55" spans="1:4" x14ac:dyDescent="0.15">
      <c r="A55" s="57">
        <v>48</v>
      </c>
      <c r="B55" s="78"/>
      <c r="C55" s="78"/>
      <c r="D55" s="58"/>
    </row>
    <row r="56" spans="1:4" x14ac:dyDescent="0.15">
      <c r="A56" s="57">
        <v>49</v>
      </c>
      <c r="B56" s="78"/>
      <c r="C56" s="78"/>
      <c r="D56" s="58"/>
    </row>
    <row r="57" spans="1:4" x14ac:dyDescent="0.15">
      <c r="A57" s="57">
        <v>50</v>
      </c>
      <c r="B57" s="78"/>
      <c r="C57" s="78"/>
      <c r="D57" s="58"/>
    </row>
    <row r="58" spans="1:4" x14ac:dyDescent="0.15">
      <c r="A58" s="57">
        <v>51</v>
      </c>
      <c r="B58" s="78"/>
      <c r="C58" s="78"/>
      <c r="D58" s="58"/>
    </row>
    <row r="59" spans="1:4" x14ac:dyDescent="0.15">
      <c r="A59" s="57">
        <v>52</v>
      </c>
      <c r="B59" s="78"/>
      <c r="C59" s="78"/>
      <c r="D59" s="58"/>
    </row>
    <row r="60" spans="1:4" x14ac:dyDescent="0.15">
      <c r="A60" s="57">
        <v>53</v>
      </c>
      <c r="B60" s="78"/>
      <c r="C60" s="78"/>
      <c r="D60" s="58"/>
    </row>
    <row r="61" spans="1:4" x14ac:dyDescent="0.15">
      <c r="A61" s="57">
        <v>54</v>
      </c>
      <c r="B61" s="78"/>
      <c r="C61" s="78"/>
      <c r="D61" s="58"/>
    </row>
    <row r="62" spans="1:4" x14ac:dyDescent="0.15">
      <c r="A62" s="57">
        <v>55</v>
      </c>
      <c r="B62" s="78"/>
      <c r="C62" s="78"/>
      <c r="D62" s="58"/>
    </row>
  </sheetData>
  <sheetProtection algorithmName="SHA-512" hashValue="ArWVUXg4JWz9VPY/hjOTdtE4SC9i9zgh+L+6n3/XRh5GOtHc1brDY3Fhp9T2+ZTAt3nM/14zf6mb85bG3FX/tg==" saltValue="WLCMDopSRqgoN3abAp/PcQ==" spinCount="100000" sheet="1" objects="1" scenarios="1" formatRows="0" selectLockedCells="1"/>
  <mergeCells count="3">
    <mergeCell ref="A3:D3"/>
    <mergeCell ref="A6:D6"/>
    <mergeCell ref="A13:D13"/>
  </mergeCells>
  <phoneticPr fontId="2"/>
  <dataValidations count="2">
    <dataValidation type="list" allowBlank="1" showInputMessage="1" showErrorMessage="1" error="ドロップダウンリストから選択してください。" sqref="D7:D12">
      <formula1>$G$5:$G$7</formula1>
    </dataValidation>
    <dataValidation imeMode="on" allowBlank="1" showInputMessage="1" showErrorMessage="1" sqref="B7:C12 B14:C62"/>
  </dataValidations>
  <printOptions horizontalCentered="1"/>
  <pageMargins left="0.59055118110236227" right="0.59055118110236227" top="0.59055118110236227" bottom="0.39370078740157483" header="0.31496062992125984" footer="0.19685039370078741"/>
  <pageSetup paperSize="9" orientation="portrait" blackAndWhite="1" r:id="rId1"/>
  <headerFooter>
    <oddFooter>&amp;R&amp;9&amp;K01+049&amp;F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C000"/>
  </sheetPr>
  <dimension ref="A1:AC39"/>
  <sheetViews>
    <sheetView showGridLines="0" view="pageBreakPreview" zoomScaleNormal="100" zoomScaleSheetLayoutView="100" workbookViewId="0">
      <selection activeCell="D6" sqref="D6:R6"/>
    </sheetView>
  </sheetViews>
  <sheetFormatPr defaultRowHeight="12.75" x14ac:dyDescent="0.15"/>
  <cols>
    <col min="1" max="1" width="0.75" style="95" customWidth="1"/>
    <col min="2" max="2" width="4.125" style="2" customWidth="1"/>
    <col min="3" max="3" width="10.25" style="2" customWidth="1"/>
    <col min="4" max="4" width="2.75" style="2" customWidth="1"/>
    <col min="5" max="5" width="4.875" style="2" customWidth="1"/>
    <col min="6" max="6" width="6.875" style="2" customWidth="1"/>
    <col min="7" max="7" width="4.875" style="2" customWidth="1"/>
    <col min="8" max="8" width="4.5" style="2" customWidth="1"/>
    <col min="9" max="10" width="4.875" style="2" customWidth="1"/>
    <col min="11" max="11" width="4.375" style="2" customWidth="1"/>
    <col min="12" max="12" width="4.875" style="2" customWidth="1"/>
    <col min="13" max="13" width="7.25" style="2" customWidth="1"/>
    <col min="14" max="16" width="4.875" style="2" customWidth="1"/>
    <col min="17" max="17" width="2.125" style="2" customWidth="1"/>
    <col min="18" max="18" width="5.625" style="2" customWidth="1"/>
    <col min="19" max="19" width="9.875" style="2" customWidth="1"/>
    <col min="20" max="20" width="7.5" style="19" customWidth="1"/>
    <col min="21" max="21" width="7" style="2" customWidth="1"/>
    <col min="22" max="28" width="9" style="2"/>
    <col min="29" max="29" width="0" style="2" hidden="1" customWidth="1"/>
    <col min="30" max="16384" width="9" style="2"/>
  </cols>
  <sheetData>
    <row r="1" spans="1:29" ht="19.5" customHeight="1" x14ac:dyDescent="0.15">
      <c r="A1" s="935"/>
      <c r="B1" s="96"/>
      <c r="C1" s="54"/>
      <c r="D1" s="54"/>
      <c r="E1" s="54"/>
      <c r="F1" s="54"/>
      <c r="G1" s="54"/>
      <c r="H1" s="54"/>
      <c r="I1" s="54"/>
      <c r="J1" s="54"/>
      <c r="K1" s="54"/>
      <c r="L1" s="54"/>
      <c r="M1" s="54"/>
      <c r="N1" s="54"/>
      <c r="O1" s="54"/>
      <c r="P1" s="54"/>
      <c r="Q1" s="98" t="s">
        <v>321</v>
      </c>
      <c r="R1" s="54"/>
      <c r="S1" s="261" t="s">
        <v>406</v>
      </c>
      <c r="T1" s="80"/>
      <c r="U1" s="29"/>
      <c r="V1" s="29"/>
      <c r="W1" s="29"/>
    </row>
    <row r="2" spans="1:29" ht="6" customHeight="1" x14ac:dyDescent="0.15">
      <c r="A2" s="96"/>
      <c r="B2" s="99"/>
      <c r="C2" s="54"/>
      <c r="D2" s="54"/>
      <c r="E2" s="54"/>
      <c r="F2" s="54"/>
      <c r="G2" s="54"/>
      <c r="H2" s="54"/>
      <c r="I2" s="54"/>
      <c r="J2" s="54"/>
      <c r="K2" s="54"/>
      <c r="L2" s="54"/>
      <c r="M2" s="54"/>
      <c r="N2" s="54"/>
      <c r="O2" s="54"/>
      <c r="P2" s="54"/>
      <c r="Q2" s="54"/>
      <c r="R2" s="54"/>
      <c r="S2" s="29"/>
      <c r="T2" s="80"/>
      <c r="U2" s="29"/>
      <c r="V2" s="29"/>
      <c r="W2" s="29"/>
    </row>
    <row r="3" spans="1:29" ht="15.75" customHeight="1" x14ac:dyDescent="0.15">
      <c r="A3" s="96"/>
      <c r="B3" s="557" t="s">
        <v>322</v>
      </c>
      <c r="C3" s="557"/>
      <c r="D3" s="557"/>
      <c r="E3" s="557"/>
      <c r="F3" s="557"/>
      <c r="G3" s="557"/>
      <c r="H3" s="557"/>
      <c r="I3" s="557"/>
      <c r="J3" s="557"/>
      <c r="K3" s="557"/>
      <c r="L3" s="557"/>
      <c r="M3" s="557"/>
      <c r="N3" s="557"/>
      <c r="O3" s="557"/>
      <c r="P3" s="557"/>
      <c r="Q3" s="557"/>
      <c r="R3" s="557"/>
      <c r="S3" s="29"/>
      <c r="T3" s="80"/>
      <c r="U3" s="29"/>
      <c r="V3" s="29"/>
      <c r="W3" s="29"/>
    </row>
    <row r="4" spans="1:29" ht="9" customHeight="1" x14ac:dyDescent="0.15">
      <c r="A4" s="96"/>
      <c r="B4" s="100"/>
      <c r="C4" s="54"/>
      <c r="D4" s="54"/>
      <c r="E4" s="54"/>
      <c r="F4" s="54"/>
      <c r="G4" s="54"/>
      <c r="H4" s="54"/>
      <c r="I4" s="54"/>
      <c r="J4" s="54"/>
      <c r="K4" s="54"/>
      <c r="L4" s="54"/>
      <c r="M4" s="54"/>
      <c r="N4" s="54"/>
      <c r="O4" s="54"/>
      <c r="P4" s="54"/>
      <c r="Q4" s="54"/>
      <c r="R4" s="54"/>
      <c r="S4" s="29"/>
      <c r="T4" s="80"/>
      <c r="U4" s="29"/>
      <c r="V4" s="29"/>
      <c r="W4" s="29"/>
    </row>
    <row r="5" spans="1:29" ht="15" customHeight="1" x14ac:dyDescent="0.15">
      <c r="A5" s="936"/>
      <c r="B5" s="523" t="s">
        <v>323</v>
      </c>
      <c r="C5" s="524"/>
      <c r="D5" s="435"/>
      <c r="E5" s="101"/>
      <c r="F5" s="101"/>
      <c r="G5" s="434"/>
      <c r="H5" s="436"/>
      <c r="I5" s="101"/>
      <c r="J5" s="434" t="s">
        <v>410</v>
      </c>
      <c r="K5" s="436">
        <f>IF(①基本情報!D6="","",①基本情報!D6)</f>
        <v>5</v>
      </c>
      <c r="L5" s="437" t="s">
        <v>328</v>
      </c>
      <c r="M5" s="101"/>
      <c r="N5" s="101"/>
      <c r="O5" s="436"/>
      <c r="P5" s="101"/>
      <c r="Q5" s="101"/>
      <c r="R5" s="102"/>
      <c r="S5" s="29"/>
      <c r="T5" s="80"/>
      <c r="U5" s="29"/>
      <c r="V5" s="29"/>
      <c r="W5" s="29"/>
    </row>
    <row r="6" spans="1:29" ht="102" customHeight="1" x14ac:dyDescent="0.15">
      <c r="A6" s="936"/>
      <c r="B6" s="573" t="s">
        <v>335</v>
      </c>
      <c r="C6" s="574"/>
      <c r="D6" s="511"/>
      <c r="E6" s="512"/>
      <c r="F6" s="512"/>
      <c r="G6" s="512"/>
      <c r="H6" s="512"/>
      <c r="I6" s="512"/>
      <c r="J6" s="512"/>
      <c r="K6" s="512"/>
      <c r="L6" s="512"/>
      <c r="M6" s="512"/>
      <c r="N6" s="512"/>
      <c r="O6" s="512"/>
      <c r="P6" s="512"/>
      <c r="Q6" s="512"/>
      <c r="R6" s="513"/>
      <c r="S6" s="29"/>
      <c r="T6" s="80"/>
      <c r="U6" s="29"/>
      <c r="V6" s="29"/>
      <c r="W6" s="29"/>
    </row>
    <row r="7" spans="1:29" ht="15" customHeight="1" x14ac:dyDescent="0.15">
      <c r="A7" s="936"/>
      <c r="B7" s="586" t="s">
        <v>336</v>
      </c>
      <c r="C7" s="558" t="s">
        <v>256</v>
      </c>
      <c r="D7" s="577" t="s">
        <v>254</v>
      </c>
      <c r="E7" s="578"/>
      <c r="F7" s="578"/>
      <c r="G7" s="578"/>
      <c r="H7" s="578"/>
      <c r="I7" s="578"/>
      <c r="J7" s="578"/>
      <c r="K7" s="578"/>
      <c r="L7" s="579"/>
      <c r="M7" s="607" t="s">
        <v>413</v>
      </c>
      <c r="N7" s="608"/>
      <c r="O7" s="608"/>
      <c r="P7" s="436">
        <f>K5</f>
        <v>5</v>
      </c>
      <c r="Q7" s="581" t="s">
        <v>306</v>
      </c>
      <c r="R7" s="582"/>
      <c r="S7" s="29"/>
      <c r="T7" s="80"/>
      <c r="U7" s="29"/>
      <c r="V7" s="29"/>
      <c r="W7" s="29"/>
    </row>
    <row r="8" spans="1:29" ht="15" customHeight="1" x14ac:dyDescent="0.15">
      <c r="A8" s="936"/>
      <c r="B8" s="587"/>
      <c r="C8" s="559"/>
      <c r="D8" s="544"/>
      <c r="E8" s="545"/>
      <c r="F8" s="545"/>
      <c r="G8" s="545"/>
      <c r="H8" s="545"/>
      <c r="I8" s="545"/>
      <c r="J8" s="545"/>
      <c r="K8" s="545"/>
      <c r="L8" s="580"/>
      <c r="M8" s="544" t="s">
        <v>283</v>
      </c>
      <c r="N8" s="545"/>
      <c r="O8" s="545"/>
      <c r="P8" s="545"/>
      <c r="Q8" s="545"/>
      <c r="R8" s="580"/>
      <c r="S8" s="29"/>
      <c r="T8" s="80"/>
      <c r="U8" s="29"/>
      <c r="V8" s="29"/>
      <c r="W8" s="29"/>
    </row>
    <row r="9" spans="1:29" ht="23.25" customHeight="1" x14ac:dyDescent="0.15">
      <c r="A9" s="936"/>
      <c r="B9" s="587"/>
      <c r="C9" s="559"/>
      <c r="D9" s="511" t="s">
        <v>313</v>
      </c>
      <c r="E9" s="512"/>
      <c r="F9" s="512"/>
      <c r="G9" s="512"/>
      <c r="H9" s="512"/>
      <c r="I9" s="512"/>
      <c r="J9" s="512"/>
      <c r="K9" s="512"/>
      <c r="L9" s="512"/>
      <c r="M9" s="514"/>
      <c r="N9" s="515"/>
      <c r="O9" s="515"/>
      <c r="P9" s="515"/>
      <c r="Q9" s="515"/>
      <c r="R9" s="336" t="s">
        <v>259</v>
      </c>
      <c r="S9" s="265" t="s">
        <v>464</v>
      </c>
      <c r="T9" s="262"/>
      <c r="U9" s="263"/>
      <c r="V9" s="29"/>
      <c r="W9" s="29"/>
      <c r="AC9" s="185" t="b">
        <v>0</v>
      </c>
    </row>
    <row r="10" spans="1:29" ht="23.25" customHeight="1" x14ac:dyDescent="0.15">
      <c r="A10" s="936"/>
      <c r="B10" s="587"/>
      <c r="C10" s="559"/>
      <c r="D10" s="599" t="s">
        <v>314</v>
      </c>
      <c r="E10" s="600"/>
      <c r="F10" s="600"/>
      <c r="G10" s="600"/>
      <c r="H10" s="600"/>
      <c r="I10" s="600"/>
      <c r="J10" s="600"/>
      <c r="K10" s="600"/>
      <c r="L10" s="600"/>
      <c r="M10" s="611" t="str">
        <f>IF(SUM(M11:Q16)=0,"",SUM(M11:Q16))</f>
        <v/>
      </c>
      <c r="N10" s="612"/>
      <c r="O10" s="612"/>
      <c r="P10" s="612"/>
      <c r="Q10" s="612"/>
      <c r="R10" s="337" t="s">
        <v>279</v>
      </c>
      <c r="S10" s="265" t="s">
        <v>367</v>
      </c>
      <c r="T10" s="262"/>
      <c r="U10" s="263"/>
      <c r="V10" s="29"/>
      <c r="W10" s="29"/>
      <c r="AC10" s="185" t="b">
        <v>0</v>
      </c>
    </row>
    <row r="11" spans="1:29" ht="16.5" customHeight="1" x14ac:dyDescent="0.15">
      <c r="A11" s="936"/>
      <c r="B11" s="587"/>
      <c r="C11" s="559"/>
      <c r="D11" s="110"/>
      <c r="E11" s="583" t="s">
        <v>310</v>
      </c>
      <c r="F11" s="584"/>
      <c r="G11" s="584"/>
      <c r="H11" s="584"/>
      <c r="I11" s="584"/>
      <c r="J11" s="584"/>
      <c r="K11" s="584"/>
      <c r="L11" s="584"/>
      <c r="M11" s="609"/>
      <c r="N11" s="610"/>
      <c r="O11" s="610"/>
      <c r="P11" s="610"/>
      <c r="Q11" s="610"/>
      <c r="R11" s="338" t="s">
        <v>279</v>
      </c>
      <c r="S11" s="263"/>
      <c r="T11" s="262"/>
      <c r="U11" s="263"/>
      <c r="V11" s="29"/>
      <c r="W11" s="29"/>
    </row>
    <row r="12" spans="1:29" ht="16.5" customHeight="1" x14ac:dyDescent="0.15">
      <c r="A12" s="936"/>
      <c r="B12" s="587"/>
      <c r="C12" s="559"/>
      <c r="D12" s="110"/>
      <c r="E12" s="583" t="s">
        <v>311</v>
      </c>
      <c r="F12" s="584"/>
      <c r="G12" s="584"/>
      <c r="H12" s="584"/>
      <c r="I12" s="584"/>
      <c r="J12" s="584"/>
      <c r="K12" s="584"/>
      <c r="L12" s="584"/>
      <c r="M12" s="609"/>
      <c r="N12" s="610"/>
      <c r="O12" s="610"/>
      <c r="P12" s="610"/>
      <c r="Q12" s="610"/>
      <c r="R12" s="338" t="s">
        <v>312</v>
      </c>
      <c r="S12" s="263"/>
      <c r="T12" s="262" t="s">
        <v>369</v>
      </c>
      <c r="U12" s="263"/>
      <c r="V12" s="29"/>
      <c r="W12" s="29"/>
    </row>
    <row r="13" spans="1:29" ht="16.5" customHeight="1" x14ac:dyDescent="0.15">
      <c r="A13" s="936"/>
      <c r="B13" s="587"/>
      <c r="C13" s="559"/>
      <c r="D13" s="110"/>
      <c r="E13" s="583" t="s">
        <v>307</v>
      </c>
      <c r="F13" s="584"/>
      <c r="G13" s="584"/>
      <c r="H13" s="584"/>
      <c r="I13" s="584"/>
      <c r="J13" s="584"/>
      <c r="K13" s="584"/>
      <c r="L13" s="584"/>
      <c r="M13" s="609"/>
      <c r="N13" s="610"/>
      <c r="O13" s="610"/>
      <c r="P13" s="610"/>
      <c r="Q13" s="610"/>
      <c r="R13" s="338" t="s">
        <v>279</v>
      </c>
      <c r="S13" s="263"/>
      <c r="T13" s="262" t="s">
        <v>370</v>
      </c>
      <c r="U13" s="263"/>
      <c r="V13" s="29"/>
      <c r="W13" s="29"/>
    </row>
    <row r="14" spans="1:29" ht="16.5" customHeight="1" x14ac:dyDescent="0.15">
      <c r="A14" s="936"/>
      <c r="B14" s="587"/>
      <c r="C14" s="559"/>
      <c r="D14" s="110"/>
      <c r="E14" s="583" t="s">
        <v>308</v>
      </c>
      <c r="F14" s="584"/>
      <c r="G14" s="584"/>
      <c r="H14" s="584"/>
      <c r="I14" s="584"/>
      <c r="J14" s="584"/>
      <c r="K14" s="584"/>
      <c r="L14" s="584"/>
      <c r="M14" s="609"/>
      <c r="N14" s="610"/>
      <c r="O14" s="610"/>
      <c r="P14" s="610"/>
      <c r="Q14" s="610"/>
      <c r="R14" s="338" t="s">
        <v>279</v>
      </c>
      <c r="S14" s="29"/>
      <c r="T14" s="80"/>
      <c r="U14" s="29"/>
      <c r="V14" s="29"/>
      <c r="W14" s="29"/>
    </row>
    <row r="15" spans="1:29" ht="16.5" customHeight="1" x14ac:dyDescent="0.15">
      <c r="A15" s="936"/>
      <c r="B15" s="587"/>
      <c r="C15" s="559"/>
      <c r="D15" s="438"/>
      <c r="E15" s="592" t="s">
        <v>309</v>
      </c>
      <c r="F15" s="593"/>
      <c r="G15" s="593"/>
      <c r="H15" s="593"/>
      <c r="I15" s="593"/>
      <c r="J15" s="593"/>
      <c r="K15" s="593"/>
      <c r="L15" s="593"/>
      <c r="M15" s="555"/>
      <c r="N15" s="556"/>
      <c r="O15" s="556"/>
      <c r="P15" s="556"/>
      <c r="Q15" s="556"/>
      <c r="R15" s="417" t="s">
        <v>259</v>
      </c>
      <c r="S15" s="29"/>
      <c r="T15" s="80"/>
      <c r="U15" s="29"/>
      <c r="V15" s="29"/>
      <c r="W15" s="29"/>
    </row>
    <row r="16" spans="1:29" ht="16.5" customHeight="1" x14ac:dyDescent="0.15">
      <c r="A16" s="936"/>
      <c r="B16" s="587"/>
      <c r="C16" s="559"/>
      <c r="D16" s="418"/>
      <c r="E16" s="516" t="s">
        <v>520</v>
      </c>
      <c r="F16" s="517"/>
      <c r="G16" s="517"/>
      <c r="H16" s="517"/>
      <c r="I16" s="517"/>
      <c r="J16" s="517"/>
      <c r="K16" s="517"/>
      <c r="L16" s="518"/>
      <c r="M16" s="613"/>
      <c r="N16" s="614"/>
      <c r="O16" s="614"/>
      <c r="P16" s="614"/>
      <c r="Q16" s="614"/>
      <c r="R16" s="339" t="s">
        <v>279</v>
      </c>
      <c r="S16" s="29"/>
      <c r="T16" s="80"/>
      <c r="U16" s="29"/>
      <c r="V16" s="29"/>
      <c r="W16" s="29"/>
    </row>
    <row r="17" spans="1:29" ht="26.25" customHeight="1" x14ac:dyDescent="0.15">
      <c r="A17" s="936"/>
      <c r="B17" s="587"/>
      <c r="C17" s="559"/>
      <c r="D17" s="523" t="s">
        <v>282</v>
      </c>
      <c r="E17" s="524"/>
      <c r="F17" s="524"/>
      <c r="G17" s="524"/>
      <c r="H17" s="524"/>
      <c r="I17" s="524"/>
      <c r="J17" s="524"/>
      <c r="K17" s="524"/>
      <c r="L17" s="524"/>
      <c r="M17" s="111" t="s">
        <v>284</v>
      </c>
      <c r="N17" s="585" t="str">
        <f>IF(SUM(M9:Q10)=0,"",ROUNDDOWN(SUM(M9:Q10),0))</f>
        <v/>
      </c>
      <c r="O17" s="585"/>
      <c r="P17" s="585"/>
      <c r="Q17" s="585"/>
      <c r="R17" s="336" t="s">
        <v>279</v>
      </c>
      <c r="S17" s="29"/>
      <c r="T17" s="80"/>
      <c r="U17" s="29"/>
      <c r="V17" s="29"/>
      <c r="W17" s="29"/>
    </row>
    <row r="18" spans="1:29" ht="20.25" customHeight="1" x14ac:dyDescent="0.15">
      <c r="A18" s="936"/>
      <c r="B18" s="587"/>
      <c r="C18" s="558" t="s">
        <v>253</v>
      </c>
      <c r="D18" s="577" t="s">
        <v>254</v>
      </c>
      <c r="E18" s="578"/>
      <c r="F18" s="579"/>
      <c r="G18" s="561" t="s">
        <v>255</v>
      </c>
      <c r="H18" s="562"/>
      <c r="I18" s="563"/>
      <c r="J18" s="561" t="s">
        <v>325</v>
      </c>
      <c r="K18" s="562"/>
      <c r="L18" s="563"/>
      <c r="M18" s="615" t="s">
        <v>326</v>
      </c>
      <c r="N18" s="561" t="s">
        <v>329</v>
      </c>
      <c r="O18" s="562"/>
      <c r="P18" s="563"/>
      <c r="Q18" s="617" t="s">
        <v>327</v>
      </c>
      <c r="R18" s="618"/>
      <c r="S18" s="263"/>
      <c r="T18" s="264"/>
      <c r="U18" s="263"/>
      <c r="V18" s="29"/>
      <c r="W18" s="29"/>
    </row>
    <row r="19" spans="1:29" ht="20.25" customHeight="1" x14ac:dyDescent="0.15">
      <c r="A19" s="936"/>
      <c r="B19" s="587"/>
      <c r="C19" s="559"/>
      <c r="D19" s="544"/>
      <c r="E19" s="545"/>
      <c r="F19" s="580"/>
      <c r="G19" s="340" t="str">
        <f>①基本情報!C11</f>
        <v>令和</v>
      </c>
      <c r="H19" s="106" t="str">
        <f>IF(①基本情報!D9="","",①基本情報!D9-1)</f>
        <v/>
      </c>
      <c r="I19" s="107" t="s">
        <v>258</v>
      </c>
      <c r="J19" s="340" t="str">
        <f>①基本情報!G9</f>
        <v>令和</v>
      </c>
      <c r="K19" s="106" t="str">
        <f>IF(①基本情報!H9="","",①基本情報!H9)</f>
        <v/>
      </c>
      <c r="L19" s="107" t="s">
        <v>258</v>
      </c>
      <c r="M19" s="616"/>
      <c r="N19" s="108" t="s">
        <v>414</v>
      </c>
      <c r="O19" s="106">
        <f>K5</f>
        <v>5</v>
      </c>
      <c r="P19" s="109" t="s">
        <v>258</v>
      </c>
      <c r="Q19" s="619"/>
      <c r="R19" s="620"/>
      <c r="S19" s="263"/>
      <c r="T19" s="264"/>
      <c r="U19" s="263"/>
      <c r="V19" s="29"/>
      <c r="W19" s="29"/>
    </row>
    <row r="20" spans="1:29" ht="15" customHeight="1" x14ac:dyDescent="0.15">
      <c r="A20" s="936"/>
      <c r="B20" s="587"/>
      <c r="C20" s="559"/>
      <c r="D20" s="917" t="s">
        <v>315</v>
      </c>
      <c r="E20" s="918"/>
      <c r="F20" s="919"/>
      <c r="G20" s="534" t="s">
        <v>324</v>
      </c>
      <c r="H20" s="535"/>
      <c r="I20" s="536"/>
      <c r="J20" s="534" t="s">
        <v>368</v>
      </c>
      <c r="K20" s="535"/>
      <c r="L20" s="536"/>
      <c r="M20" s="551" t="str">
        <f>IF(OR(G21="",J21=""),"",ROUND(J21/G21*100,1))</f>
        <v/>
      </c>
      <c r="N20" s="534" t="s">
        <v>288</v>
      </c>
      <c r="O20" s="535"/>
      <c r="P20" s="536"/>
      <c r="Q20" s="537" t="str">
        <f>IF(OR(G21="",N21=""),"",ROUND(N21/G21*100,1))</f>
        <v/>
      </c>
      <c r="R20" s="538"/>
      <c r="S20" s="263"/>
      <c r="T20" s="262" t="s">
        <v>465</v>
      </c>
      <c r="U20" s="263"/>
      <c r="V20" s="29"/>
      <c r="W20" s="29"/>
    </row>
    <row r="21" spans="1:29" ht="27" customHeight="1" x14ac:dyDescent="0.15">
      <c r="A21" s="936"/>
      <c r="B21" s="587"/>
      <c r="C21" s="559"/>
      <c r="D21" s="920"/>
      <c r="E21" s="921"/>
      <c r="F21" s="922"/>
      <c r="G21" s="575"/>
      <c r="H21" s="576"/>
      <c r="I21" s="105" t="s">
        <v>259</v>
      </c>
      <c r="J21" s="575"/>
      <c r="K21" s="576"/>
      <c r="L21" s="105" t="s">
        <v>259</v>
      </c>
      <c r="M21" s="552"/>
      <c r="N21" s="564" t="str">
        <f>IF(⑤別表5!J52="","",⑤別表5!J52)</f>
        <v/>
      </c>
      <c r="O21" s="565"/>
      <c r="P21" s="105" t="s">
        <v>269</v>
      </c>
      <c r="Q21" s="539"/>
      <c r="R21" s="540"/>
      <c r="S21" s="263"/>
      <c r="T21" s="262" t="s">
        <v>290</v>
      </c>
      <c r="U21" s="263"/>
      <c r="V21" s="29"/>
      <c r="W21" s="29"/>
    </row>
    <row r="22" spans="1:29" ht="15" customHeight="1" x14ac:dyDescent="0.15">
      <c r="A22" s="936"/>
      <c r="B22" s="587"/>
      <c r="C22" s="559"/>
      <c r="D22" s="923" t="s">
        <v>316</v>
      </c>
      <c r="E22" s="924"/>
      <c r="F22" s="925"/>
      <c r="G22" s="534" t="s">
        <v>287</v>
      </c>
      <c r="H22" s="535"/>
      <c r="I22" s="536"/>
      <c r="J22" s="534" t="s">
        <v>368</v>
      </c>
      <c r="K22" s="535"/>
      <c r="L22" s="536"/>
      <c r="M22" s="551" t="str">
        <f>IF(OR(G23="",J23=""),"",ROUND(J23/G23*100,1))</f>
        <v/>
      </c>
      <c r="N22" s="534" t="s">
        <v>289</v>
      </c>
      <c r="O22" s="535"/>
      <c r="P22" s="536"/>
      <c r="Q22" s="537" t="str">
        <f>IF(OR(G23="",N23=""),"",ROUND(N23/G23*100,1))</f>
        <v/>
      </c>
      <c r="R22" s="538"/>
      <c r="S22" s="263"/>
      <c r="T22" s="264"/>
      <c r="U22" s="263"/>
      <c r="V22" s="29"/>
      <c r="W22" s="29"/>
      <c r="AC22" s="185" t="b">
        <v>0</v>
      </c>
    </row>
    <row r="23" spans="1:29" ht="27" customHeight="1" x14ac:dyDescent="0.15">
      <c r="A23" s="936"/>
      <c r="B23" s="587"/>
      <c r="C23" s="559"/>
      <c r="D23" s="926"/>
      <c r="E23" s="927"/>
      <c r="F23" s="928"/>
      <c r="G23" s="564" t="str">
        <f>IF(G21="","",G21)</f>
        <v/>
      </c>
      <c r="H23" s="565"/>
      <c r="I23" s="105" t="s">
        <v>259</v>
      </c>
      <c r="J23" s="605"/>
      <c r="K23" s="606"/>
      <c r="L23" s="105" t="s">
        <v>259</v>
      </c>
      <c r="M23" s="552"/>
      <c r="N23" s="564" t="str">
        <f>IF(N21="","",IF(N17="",N21,N21-N17))</f>
        <v/>
      </c>
      <c r="O23" s="565"/>
      <c r="P23" s="105" t="s">
        <v>259</v>
      </c>
      <c r="Q23" s="539"/>
      <c r="R23" s="540"/>
      <c r="S23" s="263"/>
      <c r="T23" s="264"/>
      <c r="U23" s="263"/>
      <c r="V23" s="29"/>
      <c r="W23" s="29"/>
    </row>
    <row r="24" spans="1:29" ht="25.5" customHeight="1" thickBot="1" x14ac:dyDescent="0.2">
      <c r="A24" s="936"/>
      <c r="B24" s="587"/>
      <c r="C24" s="559"/>
      <c r="D24" s="929" t="s">
        <v>285</v>
      </c>
      <c r="E24" s="930"/>
      <c r="F24" s="931"/>
      <c r="G24" s="525" t="str">
        <f>IF(G26="","",ROUND(G23/G26,$T$25))</f>
        <v/>
      </c>
      <c r="H24" s="526"/>
      <c r="I24" s="527"/>
      <c r="J24" s="525" t="str">
        <f>IF(J26="","",ROUND(J23/J26,$T$25))</f>
        <v/>
      </c>
      <c r="K24" s="526"/>
      <c r="L24" s="527"/>
      <c r="M24" s="549" t="str">
        <f>IF(OR(G24="",J24=""),"",ROUND(J24/G24*100,1))</f>
        <v/>
      </c>
      <c r="N24" s="594" t="str">
        <f>IF(N26="","",ROUND(N23/N26,$T$25))</f>
        <v/>
      </c>
      <c r="O24" s="595"/>
      <c r="P24" s="596"/>
      <c r="Q24" s="530" t="str">
        <f>IF(OR(G24="",N24=""),"",ROUND(N24/G24*100,1))</f>
        <v/>
      </c>
      <c r="R24" s="531"/>
      <c r="S24" s="265" t="s">
        <v>266</v>
      </c>
      <c r="T24" s="266"/>
      <c r="U24" s="265"/>
      <c r="V24" s="29"/>
      <c r="W24" s="29"/>
      <c r="AC24" s="185" t="b">
        <v>0</v>
      </c>
    </row>
    <row r="25" spans="1:29" ht="15" customHeight="1" thickBot="1" x14ac:dyDescent="0.2">
      <c r="A25" s="936"/>
      <c r="B25" s="587"/>
      <c r="C25" s="559"/>
      <c r="D25" s="932"/>
      <c r="E25" s="933"/>
      <c r="F25" s="934"/>
      <c r="G25" s="541" t="str">
        <f>IF(H27="","",CONCATENATE("t-CO₂／",H27 ))</f>
        <v/>
      </c>
      <c r="H25" s="542"/>
      <c r="I25" s="543"/>
      <c r="J25" s="541" t="str">
        <f>IF(H27="","",CONCATENATE("t-CO₂／",H27 ))</f>
        <v/>
      </c>
      <c r="K25" s="542"/>
      <c r="L25" s="543"/>
      <c r="M25" s="550"/>
      <c r="N25" s="570" t="str">
        <f>IF(H27="","",CONCATENATE("t-CO₂／",H27 ))</f>
        <v/>
      </c>
      <c r="O25" s="571"/>
      <c r="P25" s="572"/>
      <c r="Q25" s="532"/>
      <c r="R25" s="533"/>
      <c r="S25" s="267" t="s">
        <v>268</v>
      </c>
      <c r="T25" s="937">
        <v>2</v>
      </c>
      <c r="U25" s="265" t="s">
        <v>267</v>
      </c>
      <c r="V25" s="83"/>
      <c r="W25" s="29"/>
    </row>
    <row r="26" spans="1:29" ht="27" customHeight="1" x14ac:dyDescent="0.15">
      <c r="A26" s="936"/>
      <c r="B26" s="587"/>
      <c r="C26" s="559"/>
      <c r="D26" s="602" t="s">
        <v>286</v>
      </c>
      <c r="E26" s="603"/>
      <c r="F26" s="604"/>
      <c r="G26" s="519"/>
      <c r="H26" s="520"/>
      <c r="I26" s="521"/>
      <c r="J26" s="519"/>
      <c r="K26" s="520"/>
      <c r="L26" s="521"/>
      <c r="M26" s="553" t="str">
        <f>IF(OR(G26="",J26=""),"",ROUND(J26/G26*100,1))</f>
        <v/>
      </c>
      <c r="N26" s="519"/>
      <c r="O26" s="520"/>
      <c r="P26" s="521"/>
      <c r="Q26" s="566" t="str">
        <f>IF(OR(G26="",N26=""),"",ROUND(N26/G26*100,1))</f>
        <v/>
      </c>
      <c r="R26" s="567"/>
      <c r="S26" s="84"/>
      <c r="T26" s="82"/>
      <c r="U26" s="85"/>
      <c r="V26" s="83"/>
      <c r="W26" s="29"/>
    </row>
    <row r="27" spans="1:29" ht="15" customHeight="1" x14ac:dyDescent="0.15">
      <c r="A27" s="936"/>
      <c r="B27" s="587"/>
      <c r="C27" s="559"/>
      <c r="D27" s="602"/>
      <c r="E27" s="603"/>
      <c r="F27" s="604"/>
      <c r="G27" s="103"/>
      <c r="H27" s="597"/>
      <c r="I27" s="598"/>
      <c r="J27" s="104"/>
      <c r="K27" s="528" t="str">
        <f>IF(H27="","",H27)</f>
        <v/>
      </c>
      <c r="L27" s="529"/>
      <c r="M27" s="553"/>
      <c r="N27" s="103" t="str">
        <f>IF(G27="","",G27)</f>
        <v/>
      </c>
      <c r="O27" s="528" t="str">
        <f>IF(H27="","",H27)</f>
        <v/>
      </c>
      <c r="P27" s="529"/>
      <c r="Q27" s="566"/>
      <c r="R27" s="567"/>
      <c r="S27" s="84"/>
      <c r="T27" s="82"/>
      <c r="U27" s="81"/>
      <c r="V27" s="29"/>
      <c r="W27" s="29"/>
    </row>
    <row r="28" spans="1:29" ht="15" customHeight="1" x14ac:dyDescent="0.15">
      <c r="A28" s="936"/>
      <c r="B28" s="587"/>
      <c r="C28" s="560"/>
      <c r="D28" s="573"/>
      <c r="E28" s="601"/>
      <c r="F28" s="574"/>
      <c r="G28" s="589"/>
      <c r="H28" s="590"/>
      <c r="I28" s="591"/>
      <c r="J28" s="546" t="str">
        <f>IF(G28="","",CONCATENATE("(",G28,")"))</f>
        <v/>
      </c>
      <c r="K28" s="547"/>
      <c r="L28" s="548"/>
      <c r="M28" s="554"/>
      <c r="N28" s="546" t="str">
        <f>IF(G28="","",CONCATENATE("(",G28,")"))</f>
        <v/>
      </c>
      <c r="O28" s="547"/>
      <c r="P28" s="548"/>
      <c r="Q28" s="568"/>
      <c r="R28" s="569"/>
      <c r="S28" s="29"/>
      <c r="T28" s="80"/>
      <c r="U28" s="29"/>
      <c r="V28" s="29"/>
      <c r="W28" s="29"/>
    </row>
    <row r="29" spans="1:29" ht="45" customHeight="1" x14ac:dyDescent="0.15">
      <c r="A29" s="936"/>
      <c r="B29" s="588"/>
      <c r="C29" s="180" t="s">
        <v>409</v>
      </c>
      <c r="D29" s="511"/>
      <c r="E29" s="512"/>
      <c r="F29" s="512"/>
      <c r="G29" s="512"/>
      <c r="H29" s="512"/>
      <c r="I29" s="512"/>
      <c r="J29" s="512"/>
      <c r="K29" s="512"/>
      <c r="L29" s="512"/>
      <c r="M29" s="512"/>
      <c r="N29" s="512"/>
      <c r="O29" s="512"/>
      <c r="P29" s="512"/>
      <c r="Q29" s="512"/>
      <c r="R29" s="513"/>
      <c r="S29" s="29"/>
      <c r="T29" s="80"/>
      <c r="U29" s="29"/>
      <c r="V29" s="29"/>
      <c r="W29" s="29"/>
    </row>
    <row r="30" spans="1:29" ht="45" customHeight="1" x14ac:dyDescent="0.15">
      <c r="A30" s="936"/>
      <c r="B30" s="544" t="s">
        <v>407</v>
      </c>
      <c r="C30" s="545"/>
      <c r="D30" s="511"/>
      <c r="E30" s="512"/>
      <c r="F30" s="512"/>
      <c r="G30" s="512"/>
      <c r="H30" s="512"/>
      <c r="I30" s="512"/>
      <c r="J30" s="512"/>
      <c r="K30" s="512"/>
      <c r="L30" s="512"/>
      <c r="M30" s="512"/>
      <c r="N30" s="512"/>
      <c r="O30" s="512"/>
      <c r="P30" s="512"/>
      <c r="Q30" s="512"/>
      <c r="R30" s="513"/>
      <c r="S30" s="29"/>
      <c r="T30" s="80"/>
      <c r="U30" s="29"/>
      <c r="V30" s="29"/>
      <c r="W30" s="29"/>
    </row>
    <row r="31" spans="1:29" ht="3" customHeight="1" x14ac:dyDescent="0.15">
      <c r="A31" s="96"/>
      <c r="B31" s="112"/>
      <c r="C31" s="112"/>
      <c r="D31" s="112"/>
      <c r="E31" s="112"/>
      <c r="F31" s="112"/>
      <c r="G31" s="112"/>
      <c r="H31" s="112"/>
      <c r="I31" s="112"/>
      <c r="J31" s="112"/>
      <c r="K31" s="112"/>
      <c r="L31" s="112"/>
      <c r="M31" s="112"/>
      <c r="N31" s="112"/>
      <c r="O31" s="112"/>
      <c r="P31" s="112"/>
      <c r="Q31" s="112"/>
      <c r="R31" s="112"/>
      <c r="S31" s="29"/>
      <c r="T31" s="80"/>
      <c r="U31" s="29"/>
      <c r="V31" s="29"/>
      <c r="W31" s="29"/>
    </row>
    <row r="32" spans="1:29" ht="10.5" customHeight="1" x14ac:dyDescent="0.15">
      <c r="A32" s="96"/>
      <c r="B32" s="341" t="s">
        <v>257</v>
      </c>
      <c r="C32" s="54"/>
      <c r="D32" s="54"/>
      <c r="E32" s="54"/>
      <c r="F32" s="54"/>
      <c r="G32" s="54"/>
      <c r="H32" s="54"/>
      <c r="I32" s="54"/>
      <c r="J32" s="54"/>
      <c r="K32" s="54"/>
      <c r="L32" s="54"/>
      <c r="M32" s="54"/>
      <c r="N32" s="54"/>
      <c r="O32" s="54"/>
      <c r="P32" s="54"/>
      <c r="Q32" s="54"/>
      <c r="R32" s="54"/>
      <c r="S32" s="29"/>
      <c r="T32" s="80"/>
      <c r="U32" s="29"/>
      <c r="V32" s="29"/>
      <c r="W32" s="29"/>
    </row>
    <row r="33" spans="1:23" ht="24" customHeight="1" x14ac:dyDescent="0.15">
      <c r="A33" s="96"/>
      <c r="B33" s="522" t="s">
        <v>459</v>
      </c>
      <c r="C33" s="522"/>
      <c r="D33" s="522"/>
      <c r="E33" s="522"/>
      <c r="F33" s="522"/>
      <c r="G33" s="522"/>
      <c r="H33" s="522"/>
      <c r="I33" s="522"/>
      <c r="J33" s="522"/>
      <c r="K33" s="522"/>
      <c r="L33" s="522"/>
      <c r="M33" s="522"/>
      <c r="N33" s="522"/>
      <c r="O33" s="522"/>
      <c r="P33" s="522"/>
      <c r="Q33" s="522"/>
      <c r="R33" s="522"/>
      <c r="S33" s="29"/>
      <c r="T33" s="80"/>
      <c r="U33" s="29"/>
      <c r="V33" s="29"/>
      <c r="W33" s="29"/>
    </row>
    <row r="34" spans="1:23" ht="24" customHeight="1" x14ac:dyDescent="0.15">
      <c r="A34" s="96"/>
      <c r="B34" s="522" t="s">
        <v>460</v>
      </c>
      <c r="C34" s="522"/>
      <c r="D34" s="522"/>
      <c r="E34" s="522"/>
      <c r="F34" s="522"/>
      <c r="G34" s="522"/>
      <c r="H34" s="522"/>
      <c r="I34" s="522"/>
      <c r="J34" s="522"/>
      <c r="K34" s="522"/>
      <c r="L34" s="522"/>
      <c r="M34" s="522"/>
      <c r="N34" s="522"/>
      <c r="O34" s="522"/>
      <c r="P34" s="522"/>
      <c r="Q34" s="522"/>
      <c r="R34" s="522"/>
      <c r="S34" s="29"/>
      <c r="T34" s="80"/>
      <c r="U34" s="29"/>
      <c r="V34" s="29"/>
      <c r="W34" s="29"/>
    </row>
    <row r="35" spans="1:23" ht="40.5" customHeight="1" x14ac:dyDescent="0.15">
      <c r="A35" s="96"/>
      <c r="B35" s="522" t="s">
        <v>461</v>
      </c>
      <c r="C35" s="522"/>
      <c r="D35" s="522"/>
      <c r="E35" s="522"/>
      <c r="F35" s="522"/>
      <c r="G35" s="522"/>
      <c r="H35" s="522"/>
      <c r="I35" s="522"/>
      <c r="J35" s="522"/>
      <c r="K35" s="522"/>
      <c r="L35" s="522"/>
      <c r="M35" s="522"/>
      <c r="N35" s="522"/>
      <c r="O35" s="522"/>
      <c r="P35" s="522"/>
      <c r="Q35" s="522"/>
      <c r="R35" s="522"/>
      <c r="S35" s="29"/>
      <c r="T35" s="80"/>
      <c r="U35" s="29"/>
      <c r="V35" s="29"/>
      <c r="W35" s="29"/>
    </row>
    <row r="36" spans="1:23" ht="24" customHeight="1" x14ac:dyDescent="0.15">
      <c r="A36" s="96"/>
      <c r="B36" s="522" t="s">
        <v>462</v>
      </c>
      <c r="C36" s="522"/>
      <c r="D36" s="522"/>
      <c r="E36" s="522"/>
      <c r="F36" s="522"/>
      <c r="G36" s="522"/>
      <c r="H36" s="522"/>
      <c r="I36" s="522"/>
      <c r="J36" s="522"/>
      <c r="K36" s="522"/>
      <c r="L36" s="522"/>
      <c r="M36" s="522"/>
      <c r="N36" s="522"/>
      <c r="O36" s="522"/>
      <c r="P36" s="522"/>
      <c r="Q36" s="522"/>
      <c r="R36" s="522"/>
      <c r="S36" s="29"/>
      <c r="T36" s="80"/>
      <c r="U36" s="29"/>
      <c r="V36" s="29"/>
      <c r="W36" s="29"/>
    </row>
    <row r="37" spans="1:23" x14ac:dyDescent="0.15">
      <c r="B37" s="29"/>
      <c r="C37" s="29"/>
      <c r="D37" s="29"/>
      <c r="E37" s="29"/>
      <c r="F37" s="29"/>
      <c r="G37" s="29"/>
      <c r="H37" s="29"/>
      <c r="I37" s="29"/>
      <c r="J37" s="29"/>
      <c r="K37" s="29"/>
      <c r="L37" s="29"/>
      <c r="M37" s="29"/>
      <c r="N37" s="29"/>
      <c r="O37" s="29"/>
      <c r="P37" s="29"/>
      <c r="Q37" s="29"/>
      <c r="R37" s="29"/>
      <c r="S37" s="29"/>
      <c r="T37" s="80"/>
      <c r="U37" s="29"/>
      <c r="V37" s="29"/>
      <c r="W37" s="29"/>
    </row>
    <row r="39" spans="1:23" ht="25.5" x14ac:dyDescent="0.15">
      <c r="B39" s="79" t="s">
        <v>361</v>
      </c>
    </row>
  </sheetData>
  <sheetProtection algorithmName="SHA-512" hashValue="TUSzMIKnPMI9PrH83lYAsw8jfbF0HPdFrmQWVyjl1bnybRo3r7IaaimGSpKIKWT3rXIC81SaiEheA/TvFVKXWw==" saltValue="T3MIakCOU0qw1BaHNiYqXA==" spinCount="100000" sheet="1" formatRows="0" selectLockedCells="1"/>
  <mergeCells count="81">
    <mergeCell ref="M20:M21"/>
    <mergeCell ref="J18:L18"/>
    <mergeCell ref="J20:L20"/>
    <mergeCell ref="D10:L10"/>
    <mergeCell ref="M11:Q11"/>
    <mergeCell ref="M10:Q10"/>
    <mergeCell ref="E13:L13"/>
    <mergeCell ref="M16:Q16"/>
    <mergeCell ref="M14:Q14"/>
    <mergeCell ref="M13:Q13"/>
    <mergeCell ref="M18:M19"/>
    <mergeCell ref="Q18:R19"/>
    <mergeCell ref="D24:F25"/>
    <mergeCell ref="D20:F21"/>
    <mergeCell ref="D26:F28"/>
    <mergeCell ref="J25:L25"/>
    <mergeCell ref="J24:L24"/>
    <mergeCell ref="J23:K23"/>
    <mergeCell ref="J22:L22"/>
    <mergeCell ref="J21:K21"/>
    <mergeCell ref="D6:R6"/>
    <mergeCell ref="D17:L17"/>
    <mergeCell ref="D7:L8"/>
    <mergeCell ref="D9:L9"/>
    <mergeCell ref="Q7:R7"/>
    <mergeCell ref="E12:L12"/>
    <mergeCell ref="E11:L11"/>
    <mergeCell ref="N17:Q17"/>
    <mergeCell ref="E15:L15"/>
    <mergeCell ref="E14:L14"/>
    <mergeCell ref="M8:R8"/>
    <mergeCell ref="M7:O7"/>
    <mergeCell ref="M12:Q12"/>
    <mergeCell ref="B3:R3"/>
    <mergeCell ref="B33:R33"/>
    <mergeCell ref="B34:R34"/>
    <mergeCell ref="B35:R35"/>
    <mergeCell ref="C18:C28"/>
    <mergeCell ref="G18:I18"/>
    <mergeCell ref="N18:P18"/>
    <mergeCell ref="Q22:R23"/>
    <mergeCell ref="N21:O21"/>
    <mergeCell ref="N26:P26"/>
    <mergeCell ref="Q26:R28"/>
    <mergeCell ref="N23:O23"/>
    <mergeCell ref="N25:P25"/>
    <mergeCell ref="D22:F23"/>
    <mergeCell ref="G23:H23"/>
    <mergeCell ref="B6:C6"/>
    <mergeCell ref="B5:C5"/>
    <mergeCell ref="G24:I24"/>
    <mergeCell ref="O27:P27"/>
    <mergeCell ref="Q24:R25"/>
    <mergeCell ref="G20:I20"/>
    <mergeCell ref="N20:P20"/>
    <mergeCell ref="Q20:R21"/>
    <mergeCell ref="G25:I25"/>
    <mergeCell ref="N22:P22"/>
    <mergeCell ref="M24:M25"/>
    <mergeCell ref="M22:M23"/>
    <mergeCell ref="M26:M28"/>
    <mergeCell ref="M15:Q15"/>
    <mergeCell ref="G21:H21"/>
    <mergeCell ref="D18:F19"/>
    <mergeCell ref="C7:C17"/>
    <mergeCell ref="D29:R29"/>
    <mergeCell ref="M9:Q9"/>
    <mergeCell ref="E16:L16"/>
    <mergeCell ref="G26:I26"/>
    <mergeCell ref="B36:R36"/>
    <mergeCell ref="B30:C30"/>
    <mergeCell ref="J28:L28"/>
    <mergeCell ref="D30:R30"/>
    <mergeCell ref="B7:B29"/>
    <mergeCell ref="G28:I28"/>
    <mergeCell ref="J26:L26"/>
    <mergeCell ref="K27:L27"/>
    <mergeCell ref="N28:P28"/>
    <mergeCell ref="N24:P24"/>
    <mergeCell ref="H27:I27"/>
    <mergeCell ref="G22:I22"/>
  </mergeCells>
  <phoneticPr fontId="2"/>
  <dataValidations count="2">
    <dataValidation imeMode="on" allowBlank="1" showInputMessage="1" showErrorMessage="1" sqref="D6:R6 G28:I28 D29:R30"/>
    <dataValidation imeMode="off" allowBlank="1" showInputMessage="1" showErrorMessage="1" sqref="T25 M9:Q9 H27:I27 G21:H21 J21:K21 J23:K23 G26:L26 N26:P26 M11:Q16"/>
  </dataValidations>
  <printOptions horizontalCentered="1"/>
  <pageMargins left="0.6692913385826772" right="0.39370078740157483" top="0.39370078740157483" bottom="0.39370078740157483" header="0.31496062992125984" footer="0.19685039370078741"/>
  <pageSetup paperSize="9" orientation="portrait" blackAndWhite="1" horizontalDpi="300" verticalDpi="300" r:id="rId1"/>
  <headerFooter>
    <oddFooter>&amp;R&amp;9&amp;K01+049&amp;F</oddFooter>
  </headerFooter>
  <ignoredErrors>
    <ignoredError sqref="K2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8217" r:id="rId4" name="Check Box 25">
              <controlPr defaultSize="0" autoFill="0" autoLine="0" autoPict="0">
                <anchor moveWithCells="1">
                  <from>
                    <xdr:col>3</xdr:col>
                    <xdr:colOff>19050</xdr:colOff>
                    <xdr:row>21</xdr:row>
                    <xdr:rowOff>47625</xdr:rowOff>
                  </from>
                  <to>
                    <xdr:col>4</xdr:col>
                    <xdr:colOff>0</xdr:colOff>
                    <xdr:row>22</xdr:row>
                    <xdr:rowOff>104775</xdr:rowOff>
                  </to>
                </anchor>
              </controlPr>
            </control>
          </mc:Choice>
        </mc:AlternateContent>
        <mc:AlternateContent xmlns:mc="http://schemas.openxmlformats.org/markup-compatibility/2006">
          <mc:Choice Requires="x14">
            <control shapeId="8252" r:id="rId5" name="Check Box 60">
              <controlPr defaultSize="0" autoFill="0" autoLine="0" autoPict="0">
                <anchor moveWithCells="1">
                  <from>
                    <xdr:col>3</xdr:col>
                    <xdr:colOff>47625</xdr:colOff>
                    <xdr:row>8</xdr:row>
                    <xdr:rowOff>38100</xdr:rowOff>
                  </from>
                  <to>
                    <xdr:col>4</xdr:col>
                    <xdr:colOff>19050</xdr:colOff>
                    <xdr:row>8</xdr:row>
                    <xdr:rowOff>247650</xdr:rowOff>
                  </to>
                </anchor>
              </controlPr>
            </control>
          </mc:Choice>
        </mc:AlternateContent>
        <mc:AlternateContent xmlns:mc="http://schemas.openxmlformats.org/markup-compatibility/2006">
          <mc:Choice Requires="x14">
            <control shapeId="8253" r:id="rId6" name="Check Box 61">
              <controlPr defaultSize="0" autoFill="0" autoLine="0" autoPict="0">
                <anchor moveWithCells="1">
                  <from>
                    <xdr:col>3</xdr:col>
                    <xdr:colOff>47625</xdr:colOff>
                    <xdr:row>9</xdr:row>
                    <xdr:rowOff>38100</xdr:rowOff>
                  </from>
                  <to>
                    <xdr:col>4</xdr:col>
                    <xdr:colOff>19050</xdr:colOff>
                    <xdr:row>9</xdr:row>
                    <xdr:rowOff>257175</xdr:rowOff>
                  </to>
                </anchor>
              </controlPr>
            </control>
          </mc:Choice>
        </mc:AlternateContent>
        <mc:AlternateContent xmlns:mc="http://schemas.openxmlformats.org/markup-compatibility/2006">
          <mc:Choice Requires="x14">
            <control shapeId="8265" r:id="rId7" name="Check Box 73">
              <controlPr defaultSize="0" autoFill="0" autoLine="0" autoPict="0">
                <anchor moveWithCells="1">
                  <from>
                    <xdr:col>3</xdr:col>
                    <xdr:colOff>19050</xdr:colOff>
                    <xdr:row>23</xdr:row>
                    <xdr:rowOff>57150</xdr:rowOff>
                  </from>
                  <to>
                    <xdr:col>3</xdr:col>
                    <xdr:colOff>200025</xdr:colOff>
                    <xdr:row>23</xdr:row>
                    <xdr:rowOff>304800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7"/>
  </sheetPr>
  <dimension ref="A1:AF385"/>
  <sheetViews>
    <sheetView showGridLines="0" view="pageBreakPreview" zoomScale="75" zoomScaleNormal="75" zoomScaleSheetLayoutView="75" workbookViewId="0">
      <pane xSplit="5" topLeftCell="F1" activePane="topRight" state="frozenSplit"/>
      <selection pane="topRight" activeCell="T47" sqref="T47"/>
    </sheetView>
  </sheetViews>
  <sheetFormatPr defaultRowHeight="17.25" x14ac:dyDescent="0.15"/>
  <cols>
    <col min="1" max="1" width="2.875" style="52" customWidth="1"/>
    <col min="2" max="2" width="8.125" style="52" customWidth="1"/>
    <col min="3" max="3" width="2.125" style="52" customWidth="1"/>
    <col min="4" max="4" width="4.75" style="52" customWidth="1"/>
    <col min="5" max="5" width="6.5" style="52" customWidth="1"/>
    <col min="6" max="6" width="9.375" style="52" customWidth="1"/>
    <col min="7" max="7" width="5.375" style="52" customWidth="1"/>
    <col min="8" max="8" width="8.125" style="52" customWidth="1"/>
    <col min="9" max="9" width="8.25" style="52" customWidth="1"/>
    <col min="10" max="10" width="5.375" style="52" customWidth="1"/>
    <col min="11" max="11" width="7.75" style="52" customWidth="1"/>
    <col min="12" max="12" width="8.125" style="52" customWidth="1"/>
    <col min="13" max="13" width="9.125" style="52" customWidth="1"/>
    <col min="14" max="14" width="6.375" style="263" customWidth="1"/>
    <col min="15" max="15" width="6.625" style="263" customWidth="1"/>
    <col min="16" max="16" width="7.125" style="263" customWidth="1"/>
    <col min="17" max="17" width="8.625" style="269" customWidth="1"/>
    <col min="18" max="18" width="6.625" style="263" customWidth="1"/>
    <col min="19" max="19" width="8.125" style="263" customWidth="1"/>
    <col min="20" max="20" width="9.625" style="269" customWidth="1"/>
    <col min="21" max="23" width="9" style="263"/>
    <col min="24" max="24" width="9.25" style="263" hidden="1" customWidth="1"/>
    <col min="25" max="25" width="10.5" style="263" hidden="1" customWidth="1"/>
    <col min="26" max="26" width="9.75" style="263" hidden="1" customWidth="1"/>
    <col min="27" max="27" width="14" style="263" hidden="1" customWidth="1"/>
    <col min="28" max="32" width="9" style="263"/>
    <col min="33" max="16384" width="9" style="52"/>
  </cols>
  <sheetData>
    <row r="1" spans="1:27" ht="18" customHeight="1" x14ac:dyDescent="0.15">
      <c r="A1" s="161"/>
      <c r="B1" s="96" t="s">
        <v>319</v>
      </c>
      <c r="C1" s="96"/>
      <c r="D1" s="96"/>
      <c r="E1" s="96"/>
      <c r="F1" s="96"/>
      <c r="G1" s="29"/>
      <c r="H1" s="29"/>
      <c r="I1" s="29"/>
      <c r="J1" s="29"/>
      <c r="K1" s="29"/>
      <c r="L1" s="60"/>
      <c r="M1" s="60"/>
      <c r="N1" s="261" t="s">
        <v>406</v>
      </c>
    </row>
    <row r="2" spans="1:27" ht="14.25" customHeight="1" x14ac:dyDescent="0.15">
      <c r="A2" s="147"/>
      <c r="B2" s="147"/>
      <c r="C2" s="147"/>
      <c r="D2" s="147"/>
      <c r="E2" s="147"/>
      <c r="F2" s="147"/>
      <c r="G2" s="38"/>
      <c r="H2" s="38"/>
      <c r="I2" s="38"/>
      <c r="J2" s="38"/>
      <c r="K2" s="38"/>
      <c r="L2" s="60"/>
      <c r="M2" s="60"/>
      <c r="N2" s="284"/>
      <c r="O2" s="268" t="s">
        <v>272</v>
      </c>
    </row>
    <row r="3" spans="1:27" ht="15" customHeight="1" x14ac:dyDescent="0.15">
      <c r="A3" s="147"/>
      <c r="B3" s="63" t="s">
        <v>414</v>
      </c>
      <c r="C3" s="145">
        <f>IF(①基本情報!D6="","",①基本情報!D6)</f>
        <v>5</v>
      </c>
      <c r="D3" s="146" t="s">
        <v>111</v>
      </c>
      <c r="F3" s="63" t="s">
        <v>112</v>
      </c>
      <c r="G3" s="628" t="str">
        <f>IF('③（別紙１）事業所一覧'!B7="","",IF(①基本情報!C4='③（別紙１）事業所一覧'!B7,'③（別紙１）事業所一覧'!B7,CONCATENATE(①基本情報!C4," ",'③（別紙１）事業所一覧'!B7)))</f>
        <v/>
      </c>
      <c r="H3" s="629"/>
      <c r="I3" s="629"/>
      <c r="J3" s="629"/>
      <c r="K3" s="629"/>
      <c r="L3" s="630"/>
      <c r="M3" s="60"/>
      <c r="N3" s="284"/>
      <c r="O3" s="270" t="s">
        <v>274</v>
      </c>
    </row>
    <row r="4" spans="1:27" ht="15" customHeight="1" x14ac:dyDescent="0.15">
      <c r="A4" s="148"/>
      <c r="B4" s="149"/>
      <c r="C4" s="150"/>
      <c r="D4" s="150"/>
      <c r="E4" s="148"/>
      <c r="F4" s="150"/>
      <c r="G4" s="151"/>
      <c r="H4" s="151"/>
      <c r="I4" s="151"/>
      <c r="J4" s="151"/>
      <c r="K4" s="151"/>
      <c r="L4" s="152"/>
      <c r="M4" s="152"/>
      <c r="N4" s="284"/>
      <c r="O4" s="270" t="s">
        <v>273</v>
      </c>
    </row>
    <row r="5" spans="1:27" ht="18" customHeight="1" x14ac:dyDescent="0.15">
      <c r="A5" s="651" t="s">
        <v>0</v>
      </c>
      <c r="B5" s="651"/>
      <c r="C5" s="651"/>
      <c r="D5" s="651"/>
      <c r="E5" s="651"/>
      <c r="F5" s="624" t="s">
        <v>1</v>
      </c>
      <c r="G5" s="624"/>
      <c r="H5" s="624"/>
      <c r="I5" s="624" t="s">
        <v>46</v>
      </c>
      <c r="J5" s="624"/>
      <c r="K5" s="624"/>
      <c r="L5" s="622" t="s">
        <v>70</v>
      </c>
      <c r="M5" s="622" t="s">
        <v>275</v>
      </c>
      <c r="N5" s="452"/>
      <c r="O5" s="625" t="s">
        <v>119</v>
      </c>
      <c r="P5" s="635" t="s">
        <v>2</v>
      </c>
      <c r="Q5" s="635"/>
      <c r="R5" s="625" t="s">
        <v>119</v>
      </c>
      <c r="S5" s="635" t="s">
        <v>57</v>
      </c>
      <c r="T5" s="635"/>
      <c r="X5" s="635" t="s">
        <v>2</v>
      </c>
      <c r="Y5" s="635"/>
      <c r="Z5" s="635" t="s">
        <v>57</v>
      </c>
      <c r="AA5" s="635"/>
    </row>
    <row r="6" spans="1:27" ht="15" customHeight="1" x14ac:dyDescent="0.15">
      <c r="A6" s="651"/>
      <c r="B6" s="651"/>
      <c r="C6" s="651"/>
      <c r="D6" s="651"/>
      <c r="E6" s="651"/>
      <c r="F6" s="444" t="s">
        <v>3</v>
      </c>
      <c r="G6" s="624" t="s">
        <v>47</v>
      </c>
      <c r="H6" s="939" t="s">
        <v>48</v>
      </c>
      <c r="I6" s="444" t="s">
        <v>3</v>
      </c>
      <c r="J6" s="624" t="s">
        <v>47</v>
      </c>
      <c r="K6" s="939" t="s">
        <v>48</v>
      </c>
      <c r="L6" s="623"/>
      <c r="M6" s="623"/>
      <c r="N6" s="452"/>
      <c r="O6" s="626"/>
      <c r="P6" s="440" t="s">
        <v>3</v>
      </c>
      <c r="Q6" s="697" t="s">
        <v>103</v>
      </c>
      <c r="R6" s="626"/>
      <c r="S6" s="625" t="s">
        <v>3</v>
      </c>
      <c r="T6" s="698" t="s">
        <v>47</v>
      </c>
      <c r="X6" s="440" t="s">
        <v>3</v>
      </c>
      <c r="Y6" s="700" t="s">
        <v>83</v>
      </c>
      <c r="Z6" s="625" t="s">
        <v>3</v>
      </c>
      <c r="AA6" s="625" t="s">
        <v>47</v>
      </c>
    </row>
    <row r="7" spans="1:27" ht="15" customHeight="1" x14ac:dyDescent="0.15">
      <c r="A7" s="651"/>
      <c r="B7" s="651"/>
      <c r="C7" s="651"/>
      <c r="D7" s="651"/>
      <c r="E7" s="651"/>
      <c r="F7" s="455" t="s">
        <v>66</v>
      </c>
      <c r="G7" s="624"/>
      <c r="H7" s="447" t="s">
        <v>67</v>
      </c>
      <c r="I7" s="455" t="s">
        <v>68</v>
      </c>
      <c r="J7" s="624"/>
      <c r="K7" s="447" t="s">
        <v>69</v>
      </c>
      <c r="L7" s="445" t="s">
        <v>104</v>
      </c>
      <c r="M7" s="445" t="s">
        <v>261</v>
      </c>
      <c r="N7" s="452"/>
      <c r="O7" s="627"/>
      <c r="P7" s="441" t="s">
        <v>5</v>
      </c>
      <c r="Q7" s="697"/>
      <c r="R7" s="627"/>
      <c r="S7" s="627"/>
      <c r="T7" s="699"/>
      <c r="X7" s="441" t="s">
        <v>5</v>
      </c>
      <c r="Y7" s="700"/>
      <c r="Z7" s="627"/>
      <c r="AA7" s="627"/>
    </row>
    <row r="8" spans="1:27" ht="15" customHeight="1" x14ac:dyDescent="0.4">
      <c r="A8" s="709" t="s">
        <v>49</v>
      </c>
      <c r="B8" s="656" t="s">
        <v>106</v>
      </c>
      <c r="C8" s="657"/>
      <c r="D8" s="657"/>
      <c r="E8" s="658"/>
      <c r="F8" s="319"/>
      <c r="G8" s="318" t="s">
        <v>466</v>
      </c>
      <c r="H8" s="320" t="str">
        <f t="shared" ref="H8:H34" si="0">IF(F8="","",F8*P8)</f>
        <v/>
      </c>
      <c r="I8" s="319"/>
      <c r="J8" s="318" t="s">
        <v>466</v>
      </c>
      <c r="K8" s="320" t="str">
        <f t="shared" ref="K8:K29" si="1">IF(I8="","",I8*P8)</f>
        <v/>
      </c>
      <c r="L8" s="320" t="str">
        <f t="shared" ref="L8:L29" si="2">IF(F8="",IF(I8="","",-(I8*P8)),(F8-I8)*P8)</f>
        <v/>
      </c>
      <c r="M8" s="321" t="str">
        <f t="shared" ref="M8:M29" si="3">IF(L8="","",L8*S8*44/12)</f>
        <v/>
      </c>
      <c r="N8" s="285"/>
      <c r="O8" s="449" t="str">
        <f>IF(P8=$X$8,"","○")</f>
        <v/>
      </c>
      <c r="P8" s="351">
        <v>38.299999999999997</v>
      </c>
      <c r="Q8" s="379" t="s">
        <v>504</v>
      </c>
      <c r="R8" s="273" t="str">
        <f>IF(S8=$Z$8,"","○")</f>
        <v/>
      </c>
      <c r="S8" s="389">
        <v>1.9E-2</v>
      </c>
      <c r="T8" s="390" t="s">
        <v>277</v>
      </c>
      <c r="X8" s="355">
        <v>38.299999999999997</v>
      </c>
      <c r="Y8" s="443" t="s">
        <v>504</v>
      </c>
      <c r="Z8" s="396">
        <v>1.9E-2</v>
      </c>
      <c r="AA8" s="439" t="s">
        <v>56</v>
      </c>
    </row>
    <row r="9" spans="1:27" ht="15" customHeight="1" x14ac:dyDescent="0.4">
      <c r="A9" s="709"/>
      <c r="B9" s="656" t="s">
        <v>9</v>
      </c>
      <c r="C9" s="657"/>
      <c r="D9" s="657"/>
      <c r="E9" s="658"/>
      <c r="F9" s="319"/>
      <c r="G9" s="318" t="s">
        <v>466</v>
      </c>
      <c r="H9" s="320" t="str">
        <f t="shared" si="0"/>
        <v/>
      </c>
      <c r="I9" s="319"/>
      <c r="J9" s="318" t="s">
        <v>466</v>
      </c>
      <c r="K9" s="320" t="str">
        <f t="shared" si="1"/>
        <v/>
      </c>
      <c r="L9" s="320" t="str">
        <f t="shared" si="2"/>
        <v/>
      </c>
      <c r="M9" s="321" t="str">
        <f t="shared" si="3"/>
        <v/>
      </c>
      <c r="N9" s="285"/>
      <c r="O9" s="449" t="str">
        <f>IF(P9=$X$9,"","○")</f>
        <v/>
      </c>
      <c r="P9" s="351">
        <v>34.799999999999997</v>
      </c>
      <c r="Q9" s="379" t="s">
        <v>504</v>
      </c>
      <c r="R9" s="273" t="str">
        <f>IF(S9=$Z$9,"","○")</f>
        <v/>
      </c>
      <c r="S9" s="351">
        <v>1.83E-2</v>
      </c>
      <c r="T9" s="390" t="s">
        <v>276</v>
      </c>
      <c r="X9" s="355">
        <v>34.799999999999997</v>
      </c>
      <c r="Y9" s="443" t="s">
        <v>504</v>
      </c>
      <c r="Z9" s="355">
        <v>1.83E-2</v>
      </c>
      <c r="AA9" s="439" t="s">
        <v>56</v>
      </c>
    </row>
    <row r="10" spans="1:27" ht="15" customHeight="1" x14ac:dyDescent="0.4">
      <c r="A10" s="709"/>
      <c r="B10" s="656" t="s">
        <v>53</v>
      </c>
      <c r="C10" s="657"/>
      <c r="D10" s="657"/>
      <c r="E10" s="658"/>
      <c r="F10" s="319"/>
      <c r="G10" s="318" t="s">
        <v>466</v>
      </c>
      <c r="H10" s="320" t="str">
        <f t="shared" si="0"/>
        <v/>
      </c>
      <c r="I10" s="319"/>
      <c r="J10" s="318" t="s">
        <v>466</v>
      </c>
      <c r="K10" s="320" t="str">
        <f t="shared" si="1"/>
        <v/>
      </c>
      <c r="L10" s="320" t="str">
        <f t="shared" si="2"/>
        <v/>
      </c>
      <c r="M10" s="321" t="str">
        <f t="shared" si="3"/>
        <v/>
      </c>
      <c r="N10" s="285"/>
      <c r="O10" s="449" t="str">
        <f>IF(P10=$X$10,"","○")</f>
        <v/>
      </c>
      <c r="P10" s="351">
        <v>33.4</v>
      </c>
      <c r="Q10" s="379" t="s">
        <v>504</v>
      </c>
      <c r="R10" s="273" t="str">
        <f>IF(S10=$Z$10,"","○")</f>
        <v/>
      </c>
      <c r="S10" s="351">
        <v>1.8700000000000001E-2</v>
      </c>
      <c r="T10" s="390" t="s">
        <v>276</v>
      </c>
      <c r="X10" s="355">
        <v>33.4</v>
      </c>
      <c r="Y10" s="443" t="s">
        <v>504</v>
      </c>
      <c r="Z10" s="355">
        <v>1.8700000000000001E-2</v>
      </c>
      <c r="AA10" s="439" t="s">
        <v>56</v>
      </c>
    </row>
    <row r="11" spans="1:27" ht="15" customHeight="1" x14ac:dyDescent="0.4">
      <c r="A11" s="709"/>
      <c r="B11" s="656" t="s">
        <v>10</v>
      </c>
      <c r="C11" s="657"/>
      <c r="D11" s="657"/>
      <c r="E11" s="658"/>
      <c r="F11" s="319"/>
      <c r="G11" s="318" t="s">
        <v>466</v>
      </c>
      <c r="H11" s="320" t="str">
        <f t="shared" si="0"/>
        <v/>
      </c>
      <c r="I11" s="319"/>
      <c r="J11" s="318" t="s">
        <v>466</v>
      </c>
      <c r="K11" s="320" t="str">
        <f t="shared" si="1"/>
        <v/>
      </c>
      <c r="L11" s="320" t="str">
        <f t="shared" si="2"/>
        <v/>
      </c>
      <c r="M11" s="321" t="str">
        <f t="shared" si="3"/>
        <v/>
      </c>
      <c r="N11" s="285"/>
      <c r="O11" s="449" t="str">
        <f>IF(P11=$X$11,"","○")</f>
        <v/>
      </c>
      <c r="P11" s="351">
        <v>33.299999999999997</v>
      </c>
      <c r="Q11" s="379" t="s">
        <v>504</v>
      </c>
      <c r="R11" s="273" t="str">
        <f>IF(S11=$Z$11,"","○")</f>
        <v/>
      </c>
      <c r="S11" s="351">
        <v>1.8599999999999998E-2</v>
      </c>
      <c r="T11" s="390" t="s">
        <v>276</v>
      </c>
      <c r="X11" s="355">
        <v>33.299999999999997</v>
      </c>
      <c r="Y11" s="443" t="s">
        <v>504</v>
      </c>
      <c r="Z11" s="355">
        <v>1.8599999999999998E-2</v>
      </c>
      <c r="AA11" s="439" t="s">
        <v>56</v>
      </c>
    </row>
    <row r="12" spans="1:27" ht="15" customHeight="1" x14ac:dyDescent="0.4">
      <c r="A12" s="709"/>
      <c r="B12" s="656" t="s">
        <v>107</v>
      </c>
      <c r="C12" s="657"/>
      <c r="D12" s="657"/>
      <c r="E12" s="658"/>
      <c r="F12" s="319"/>
      <c r="G12" s="318" t="s">
        <v>466</v>
      </c>
      <c r="H12" s="320" t="str">
        <f t="shared" si="0"/>
        <v/>
      </c>
      <c r="I12" s="319"/>
      <c r="J12" s="318" t="s">
        <v>466</v>
      </c>
      <c r="K12" s="320" t="str">
        <f t="shared" si="1"/>
        <v/>
      </c>
      <c r="L12" s="320" t="str">
        <f t="shared" si="2"/>
        <v/>
      </c>
      <c r="M12" s="321" t="str">
        <f t="shared" si="3"/>
        <v/>
      </c>
      <c r="N12" s="285"/>
      <c r="O12" s="449" t="str">
        <f>IF(P12=$X$12,"","○")</f>
        <v/>
      </c>
      <c r="P12" s="351">
        <v>36.5</v>
      </c>
      <c r="Q12" s="379" t="s">
        <v>504</v>
      </c>
      <c r="R12" s="273" t="str">
        <f>IF(S12=$Z$12,"","○")</f>
        <v/>
      </c>
      <c r="S12" s="351">
        <v>1.8700000000000001E-2</v>
      </c>
      <c r="T12" s="390" t="s">
        <v>276</v>
      </c>
      <c r="X12" s="355">
        <v>36.5</v>
      </c>
      <c r="Y12" s="443" t="s">
        <v>504</v>
      </c>
      <c r="Z12" s="355">
        <v>1.8700000000000001E-2</v>
      </c>
      <c r="AA12" s="439" t="s">
        <v>56</v>
      </c>
    </row>
    <row r="13" spans="1:27" ht="15" customHeight="1" x14ac:dyDescent="0.4">
      <c r="A13" s="709"/>
      <c r="B13" s="656" t="s">
        <v>12</v>
      </c>
      <c r="C13" s="657"/>
      <c r="D13" s="657"/>
      <c r="E13" s="658"/>
      <c r="F13" s="319"/>
      <c r="G13" s="318" t="s">
        <v>466</v>
      </c>
      <c r="H13" s="320" t="str">
        <f t="shared" si="0"/>
        <v/>
      </c>
      <c r="I13" s="319"/>
      <c r="J13" s="318" t="s">
        <v>466</v>
      </c>
      <c r="K13" s="320" t="str">
        <f t="shared" si="1"/>
        <v/>
      </c>
      <c r="L13" s="320" t="str">
        <f t="shared" si="2"/>
        <v/>
      </c>
      <c r="M13" s="321" t="str">
        <f t="shared" si="3"/>
        <v/>
      </c>
      <c r="N13" s="285"/>
      <c r="O13" s="449" t="str">
        <f>IF(P13=$X$13,"","○")</f>
        <v/>
      </c>
      <c r="P13" s="380">
        <v>38</v>
      </c>
      <c r="Q13" s="379" t="s">
        <v>504</v>
      </c>
      <c r="R13" s="273" t="str">
        <f>IF(S13=$Z$13,"","○")</f>
        <v/>
      </c>
      <c r="S13" s="351">
        <v>1.8800000000000001E-2</v>
      </c>
      <c r="T13" s="390" t="s">
        <v>276</v>
      </c>
      <c r="X13" s="397">
        <v>38</v>
      </c>
      <c r="Y13" s="443" t="s">
        <v>504</v>
      </c>
      <c r="Z13" s="355">
        <v>1.8800000000000001E-2</v>
      </c>
      <c r="AA13" s="439" t="s">
        <v>56</v>
      </c>
    </row>
    <row r="14" spans="1:27" ht="15" customHeight="1" x14ac:dyDescent="0.4">
      <c r="A14" s="709"/>
      <c r="B14" s="656" t="s">
        <v>13</v>
      </c>
      <c r="C14" s="657"/>
      <c r="D14" s="657"/>
      <c r="E14" s="658"/>
      <c r="F14" s="319"/>
      <c r="G14" s="318" t="s">
        <v>466</v>
      </c>
      <c r="H14" s="320" t="str">
        <f t="shared" si="0"/>
        <v/>
      </c>
      <c r="I14" s="319"/>
      <c r="J14" s="318" t="s">
        <v>466</v>
      </c>
      <c r="K14" s="320" t="str">
        <f t="shared" si="1"/>
        <v/>
      </c>
      <c r="L14" s="320" t="str">
        <f t="shared" si="2"/>
        <v/>
      </c>
      <c r="M14" s="321" t="str">
        <f t="shared" si="3"/>
        <v/>
      </c>
      <c r="N14" s="285"/>
      <c r="O14" s="449" t="str">
        <f>IF(P14=$X$14,"","○")</f>
        <v/>
      </c>
      <c r="P14" s="351">
        <v>38.9</v>
      </c>
      <c r="Q14" s="379" t="s">
        <v>504</v>
      </c>
      <c r="R14" s="273" t="str">
        <f>IF(S14=$Z$14,"","○")</f>
        <v/>
      </c>
      <c r="S14" s="351">
        <v>1.9300000000000001E-2</v>
      </c>
      <c r="T14" s="390" t="s">
        <v>276</v>
      </c>
      <c r="X14" s="355">
        <v>38.9</v>
      </c>
      <c r="Y14" s="443" t="s">
        <v>504</v>
      </c>
      <c r="Z14" s="355">
        <v>1.9300000000000001E-2</v>
      </c>
      <c r="AA14" s="439" t="s">
        <v>56</v>
      </c>
    </row>
    <row r="15" spans="1:27" ht="15" customHeight="1" x14ac:dyDescent="0.4">
      <c r="A15" s="709"/>
      <c r="B15" s="656" t="s">
        <v>14</v>
      </c>
      <c r="C15" s="657"/>
      <c r="D15" s="657"/>
      <c r="E15" s="658"/>
      <c r="F15" s="319"/>
      <c r="G15" s="318" t="s">
        <v>466</v>
      </c>
      <c r="H15" s="320" t="str">
        <f t="shared" si="0"/>
        <v/>
      </c>
      <c r="I15" s="319"/>
      <c r="J15" s="318" t="s">
        <v>466</v>
      </c>
      <c r="K15" s="320" t="str">
        <f t="shared" si="1"/>
        <v/>
      </c>
      <c r="L15" s="320" t="str">
        <f t="shared" si="2"/>
        <v/>
      </c>
      <c r="M15" s="321" t="str">
        <f t="shared" si="3"/>
        <v/>
      </c>
      <c r="N15" s="285"/>
      <c r="O15" s="449" t="str">
        <f>IF(P15=$X$15,"","○")</f>
        <v/>
      </c>
      <c r="P15" s="351">
        <v>41.8</v>
      </c>
      <c r="Q15" s="379" t="s">
        <v>504</v>
      </c>
      <c r="R15" s="273" t="str">
        <f>IF(S15=$Z$15,"","○")</f>
        <v/>
      </c>
      <c r="S15" s="351">
        <v>2.0199999999999999E-2</v>
      </c>
      <c r="T15" s="390" t="s">
        <v>276</v>
      </c>
      <c r="X15" s="355">
        <v>41.8</v>
      </c>
      <c r="Y15" s="443" t="s">
        <v>504</v>
      </c>
      <c r="Z15" s="355">
        <v>2.0199999999999999E-2</v>
      </c>
      <c r="AA15" s="439" t="s">
        <v>56</v>
      </c>
    </row>
    <row r="16" spans="1:27" ht="15" customHeight="1" x14ac:dyDescent="0.4">
      <c r="A16" s="709"/>
      <c r="B16" s="656" t="s">
        <v>15</v>
      </c>
      <c r="C16" s="657"/>
      <c r="D16" s="657"/>
      <c r="E16" s="658"/>
      <c r="F16" s="319"/>
      <c r="G16" s="318" t="s">
        <v>463</v>
      </c>
      <c r="H16" s="320" t="str">
        <f t="shared" si="0"/>
        <v/>
      </c>
      <c r="I16" s="319"/>
      <c r="J16" s="318" t="s">
        <v>463</v>
      </c>
      <c r="K16" s="320" t="str">
        <f t="shared" si="1"/>
        <v/>
      </c>
      <c r="L16" s="320" t="str">
        <f t="shared" si="2"/>
        <v/>
      </c>
      <c r="M16" s="321" t="str">
        <f t="shared" si="3"/>
        <v/>
      </c>
      <c r="N16" s="285"/>
      <c r="O16" s="449" t="str">
        <f>IF(P16=$X$16,"","○")</f>
        <v/>
      </c>
      <c r="P16" s="380">
        <v>40</v>
      </c>
      <c r="Q16" s="379" t="s">
        <v>17</v>
      </c>
      <c r="R16" s="273" t="str">
        <f>IF(S16=$Z$16,"","○")</f>
        <v/>
      </c>
      <c r="S16" s="351">
        <v>2.0400000000000001E-2</v>
      </c>
      <c r="T16" s="390" t="s">
        <v>276</v>
      </c>
      <c r="X16" s="397">
        <v>40</v>
      </c>
      <c r="Y16" s="443" t="s">
        <v>17</v>
      </c>
      <c r="Z16" s="355">
        <v>2.0400000000000001E-2</v>
      </c>
      <c r="AA16" s="439" t="s">
        <v>56</v>
      </c>
    </row>
    <row r="17" spans="1:32" ht="15" customHeight="1" x14ac:dyDescent="0.4">
      <c r="A17" s="709"/>
      <c r="B17" s="656" t="s">
        <v>18</v>
      </c>
      <c r="C17" s="657"/>
      <c r="D17" s="657"/>
      <c r="E17" s="658"/>
      <c r="F17" s="319"/>
      <c r="G17" s="318" t="s">
        <v>463</v>
      </c>
      <c r="H17" s="320" t="str">
        <f t="shared" si="0"/>
        <v/>
      </c>
      <c r="I17" s="319"/>
      <c r="J17" s="318" t="s">
        <v>463</v>
      </c>
      <c r="K17" s="320" t="str">
        <f t="shared" si="1"/>
        <v/>
      </c>
      <c r="L17" s="320" t="str">
        <f t="shared" si="2"/>
        <v/>
      </c>
      <c r="M17" s="321" t="str">
        <f t="shared" si="3"/>
        <v/>
      </c>
      <c r="N17" s="285"/>
      <c r="O17" s="449" t="str">
        <f>IF(P17=$X$17,"","○")</f>
        <v/>
      </c>
      <c r="P17" s="351">
        <v>34.1</v>
      </c>
      <c r="Q17" s="379" t="s">
        <v>17</v>
      </c>
      <c r="R17" s="273" t="str">
        <f>IF(S17=$Z$17,"","○")</f>
        <v/>
      </c>
      <c r="S17" s="351">
        <v>2.4500000000000001E-2</v>
      </c>
      <c r="T17" s="390" t="s">
        <v>276</v>
      </c>
      <c r="X17" s="355">
        <v>34.1</v>
      </c>
      <c r="Y17" s="443" t="s">
        <v>17</v>
      </c>
      <c r="Z17" s="355">
        <v>2.4500000000000001E-2</v>
      </c>
      <c r="AA17" s="439" t="s">
        <v>56</v>
      </c>
    </row>
    <row r="18" spans="1:32" ht="15" customHeight="1" x14ac:dyDescent="0.4">
      <c r="A18" s="709"/>
      <c r="B18" s="659" t="s">
        <v>19</v>
      </c>
      <c r="C18" s="696" t="s">
        <v>20</v>
      </c>
      <c r="D18" s="696"/>
      <c r="E18" s="696"/>
      <c r="F18" s="319"/>
      <c r="G18" s="318" t="s">
        <v>463</v>
      </c>
      <c r="H18" s="320" t="str">
        <f t="shared" si="0"/>
        <v/>
      </c>
      <c r="I18" s="319"/>
      <c r="J18" s="318" t="s">
        <v>463</v>
      </c>
      <c r="K18" s="320" t="str">
        <f t="shared" si="1"/>
        <v/>
      </c>
      <c r="L18" s="320" t="str">
        <f t="shared" si="2"/>
        <v/>
      </c>
      <c r="M18" s="321" t="str">
        <f t="shared" si="3"/>
        <v/>
      </c>
      <c r="N18" s="285"/>
      <c r="O18" s="449" t="str">
        <f>IF(P18=$X$18,"","○")</f>
        <v/>
      </c>
      <c r="P18" s="351">
        <v>50.1</v>
      </c>
      <c r="Q18" s="379" t="s">
        <v>91</v>
      </c>
      <c r="R18" s="273" t="str">
        <f>IF(S18=$Z$18,"","○")</f>
        <v/>
      </c>
      <c r="S18" s="351">
        <v>1.6299999999999999E-2</v>
      </c>
      <c r="T18" s="390" t="s">
        <v>276</v>
      </c>
      <c r="X18" s="355">
        <v>50.1</v>
      </c>
      <c r="Y18" s="443" t="s">
        <v>91</v>
      </c>
      <c r="Z18" s="355">
        <v>1.6299999999999999E-2</v>
      </c>
      <c r="AA18" s="439" t="s">
        <v>56</v>
      </c>
    </row>
    <row r="19" spans="1:32" ht="15" customHeight="1" x14ac:dyDescent="0.4">
      <c r="A19" s="709"/>
      <c r="B19" s="659"/>
      <c r="C19" s="696" t="s">
        <v>21</v>
      </c>
      <c r="D19" s="696"/>
      <c r="E19" s="696"/>
      <c r="F19" s="319"/>
      <c r="G19" s="318" t="s">
        <v>262</v>
      </c>
      <c r="H19" s="320" t="str">
        <f t="shared" si="0"/>
        <v/>
      </c>
      <c r="I19" s="319"/>
      <c r="J19" s="318" t="s">
        <v>262</v>
      </c>
      <c r="K19" s="320" t="str">
        <f t="shared" si="1"/>
        <v/>
      </c>
      <c r="L19" s="320" t="str">
        <f t="shared" si="2"/>
        <v/>
      </c>
      <c r="M19" s="321" t="str">
        <f t="shared" si="3"/>
        <v/>
      </c>
      <c r="N19" s="285"/>
      <c r="O19" s="449" t="str">
        <f>IF(P19=$X$19,"","○")</f>
        <v/>
      </c>
      <c r="P19" s="351">
        <v>46.1</v>
      </c>
      <c r="Q19" s="379" t="s">
        <v>468</v>
      </c>
      <c r="R19" s="273" t="str">
        <f>IF(S19=$Z$19,"","○")</f>
        <v/>
      </c>
      <c r="S19" s="351">
        <v>1.44E-2</v>
      </c>
      <c r="T19" s="390" t="s">
        <v>276</v>
      </c>
      <c r="X19" s="355">
        <v>46.1</v>
      </c>
      <c r="Y19" s="443" t="s">
        <v>468</v>
      </c>
      <c r="Z19" s="355">
        <v>1.44E-2</v>
      </c>
      <c r="AA19" s="439" t="s">
        <v>56</v>
      </c>
    </row>
    <row r="20" spans="1:32" ht="15" customHeight="1" x14ac:dyDescent="0.4">
      <c r="A20" s="709"/>
      <c r="B20" s="659" t="s">
        <v>402</v>
      </c>
      <c r="C20" s="696" t="s">
        <v>22</v>
      </c>
      <c r="D20" s="696"/>
      <c r="E20" s="696"/>
      <c r="F20" s="319"/>
      <c r="G20" s="318" t="s">
        <v>463</v>
      </c>
      <c r="H20" s="320" t="str">
        <f t="shared" si="0"/>
        <v/>
      </c>
      <c r="I20" s="319"/>
      <c r="J20" s="318" t="s">
        <v>463</v>
      </c>
      <c r="K20" s="320" t="str">
        <f t="shared" si="1"/>
        <v/>
      </c>
      <c r="L20" s="320" t="str">
        <f t="shared" si="2"/>
        <v/>
      </c>
      <c r="M20" s="321" t="str">
        <f t="shared" si="3"/>
        <v/>
      </c>
      <c r="N20" s="285"/>
      <c r="O20" s="449" t="str">
        <f>IF(P20=$X$20,"","○")</f>
        <v/>
      </c>
      <c r="P20" s="351">
        <v>54.7</v>
      </c>
      <c r="Q20" s="379" t="s">
        <v>91</v>
      </c>
      <c r="R20" s="273" t="str">
        <f>IF(S20=$Z$20,"","○")</f>
        <v/>
      </c>
      <c r="S20" s="351">
        <v>1.3899999999999999E-2</v>
      </c>
      <c r="T20" s="390" t="s">
        <v>276</v>
      </c>
      <c r="X20" s="355">
        <v>54.7</v>
      </c>
      <c r="Y20" s="443" t="s">
        <v>91</v>
      </c>
      <c r="Z20" s="355">
        <v>1.3899999999999999E-2</v>
      </c>
      <c r="AA20" s="439" t="s">
        <v>56</v>
      </c>
    </row>
    <row r="21" spans="1:32" ht="15" customHeight="1" thickBot="1" x14ac:dyDescent="0.45">
      <c r="A21" s="709"/>
      <c r="B21" s="659"/>
      <c r="C21" s="696" t="s">
        <v>50</v>
      </c>
      <c r="D21" s="696"/>
      <c r="E21" s="696"/>
      <c r="F21" s="319"/>
      <c r="G21" s="318" t="s">
        <v>280</v>
      </c>
      <c r="H21" s="320" t="str">
        <f t="shared" si="0"/>
        <v/>
      </c>
      <c r="I21" s="319"/>
      <c r="J21" s="318" t="s">
        <v>262</v>
      </c>
      <c r="K21" s="320" t="str">
        <f t="shared" si="1"/>
        <v/>
      </c>
      <c r="L21" s="320" t="str">
        <f t="shared" si="2"/>
        <v/>
      </c>
      <c r="M21" s="321" t="str">
        <f t="shared" si="3"/>
        <v/>
      </c>
      <c r="N21" s="285"/>
      <c r="O21" s="449" t="str">
        <f>IF(P21=$X$21,"","○")</f>
        <v/>
      </c>
      <c r="P21" s="381">
        <v>38.4</v>
      </c>
      <c r="Q21" s="382" t="s">
        <v>468</v>
      </c>
      <c r="R21" s="273" t="str">
        <f>IF(S21=$Z$21,"","○")</f>
        <v/>
      </c>
      <c r="S21" s="381">
        <v>1.3899999999999999E-2</v>
      </c>
      <c r="T21" s="391" t="s">
        <v>276</v>
      </c>
      <c r="X21" s="355">
        <v>38.4</v>
      </c>
      <c r="Y21" s="443" t="s">
        <v>468</v>
      </c>
      <c r="Z21" s="355">
        <v>1.3899999999999999E-2</v>
      </c>
      <c r="AA21" s="439" t="s">
        <v>56</v>
      </c>
    </row>
    <row r="22" spans="1:32" ht="15" customHeight="1" x14ac:dyDescent="0.4">
      <c r="A22" s="709"/>
      <c r="B22" s="642" t="s">
        <v>23</v>
      </c>
      <c r="C22" s="717" t="s">
        <v>490</v>
      </c>
      <c r="D22" s="717"/>
      <c r="E22" s="717"/>
      <c r="F22" s="347"/>
      <c r="G22" s="448" t="s">
        <v>16</v>
      </c>
      <c r="H22" s="348" t="str">
        <f t="shared" si="0"/>
        <v/>
      </c>
      <c r="I22" s="347"/>
      <c r="J22" s="448" t="s">
        <v>16</v>
      </c>
      <c r="K22" s="348" t="str">
        <f t="shared" si="1"/>
        <v/>
      </c>
      <c r="L22" s="348" t="str">
        <f t="shared" si="2"/>
        <v/>
      </c>
      <c r="M22" s="349" t="str">
        <f t="shared" si="3"/>
        <v/>
      </c>
      <c r="N22" s="285"/>
      <c r="O22" s="449" t="str">
        <f>IF(P22=$X$22,"","○")</f>
        <v/>
      </c>
      <c r="P22" s="383">
        <v>28.7</v>
      </c>
      <c r="Q22" s="384" t="s">
        <v>17</v>
      </c>
      <c r="R22" s="273" t="str">
        <f>IF(S22=$Z$22,"","○")</f>
        <v/>
      </c>
      <c r="S22" s="392">
        <v>2.46E-2</v>
      </c>
      <c r="T22" s="384" t="s">
        <v>276</v>
      </c>
      <c r="X22" s="398">
        <v>28.7</v>
      </c>
      <c r="Y22" s="443" t="s">
        <v>17</v>
      </c>
      <c r="Z22" s="355">
        <v>2.46E-2</v>
      </c>
      <c r="AA22" s="439" t="s">
        <v>56</v>
      </c>
    </row>
    <row r="23" spans="1:32" ht="15" customHeight="1" thickBot="1" x14ac:dyDescent="0.45">
      <c r="A23" s="709"/>
      <c r="B23" s="642"/>
      <c r="C23" s="717" t="s">
        <v>24</v>
      </c>
      <c r="D23" s="717"/>
      <c r="E23" s="717"/>
      <c r="F23" s="347"/>
      <c r="G23" s="448" t="s">
        <v>16</v>
      </c>
      <c r="H23" s="348" t="str">
        <f t="shared" si="0"/>
        <v/>
      </c>
      <c r="I23" s="347"/>
      <c r="J23" s="448" t="s">
        <v>16</v>
      </c>
      <c r="K23" s="348" t="str">
        <f t="shared" si="1"/>
        <v/>
      </c>
      <c r="L23" s="348" t="str">
        <f t="shared" si="2"/>
        <v/>
      </c>
      <c r="M23" s="349" t="str">
        <f t="shared" si="3"/>
        <v/>
      </c>
      <c r="N23" s="285"/>
      <c r="O23" s="449" t="str">
        <f>IF(P23=$X$23,"","○")</f>
        <v/>
      </c>
      <c r="P23" s="385">
        <v>26.1</v>
      </c>
      <c r="Q23" s="386" t="s">
        <v>17</v>
      </c>
      <c r="R23" s="273" t="str">
        <f>IF(S23=$Z$23,"","○")</f>
        <v/>
      </c>
      <c r="S23" s="385">
        <v>2.4299999999999999E-2</v>
      </c>
      <c r="T23" s="386" t="s">
        <v>276</v>
      </c>
      <c r="X23" s="355">
        <v>26.1</v>
      </c>
      <c r="Y23" s="443" t="s">
        <v>17</v>
      </c>
      <c r="Z23" s="355">
        <v>2.4299999999999999E-2</v>
      </c>
      <c r="AA23" s="439" t="s">
        <v>56</v>
      </c>
    </row>
    <row r="24" spans="1:32" ht="15" customHeight="1" x14ac:dyDescent="0.4">
      <c r="A24" s="709"/>
      <c r="B24" s="642"/>
      <c r="C24" s="696" t="s">
        <v>25</v>
      </c>
      <c r="D24" s="696"/>
      <c r="E24" s="696"/>
      <c r="F24" s="347"/>
      <c r="G24" s="448" t="s">
        <v>16</v>
      </c>
      <c r="H24" s="348" t="str">
        <f t="shared" si="0"/>
        <v/>
      </c>
      <c r="I24" s="347"/>
      <c r="J24" s="448" t="s">
        <v>16</v>
      </c>
      <c r="K24" s="348" t="str">
        <f t="shared" si="1"/>
        <v/>
      </c>
      <c r="L24" s="348" t="str">
        <f t="shared" si="2"/>
        <v/>
      </c>
      <c r="M24" s="349" t="str">
        <f t="shared" si="3"/>
        <v/>
      </c>
      <c r="N24" s="285"/>
      <c r="O24" s="449" t="str">
        <f>IF(P24=$X$24,"","○")</f>
        <v/>
      </c>
      <c r="P24" s="387">
        <v>27.8</v>
      </c>
      <c r="Q24" s="388" t="s">
        <v>17</v>
      </c>
      <c r="R24" s="273" t="str">
        <f>IF(S24=$Z$24,"","○")</f>
        <v/>
      </c>
      <c r="S24" s="387">
        <v>2.5899999999999999E-2</v>
      </c>
      <c r="T24" s="393" t="s">
        <v>276</v>
      </c>
      <c r="X24" s="355">
        <v>27.8</v>
      </c>
      <c r="Y24" s="443" t="s">
        <v>17</v>
      </c>
      <c r="Z24" s="355">
        <v>2.5899999999999999E-2</v>
      </c>
      <c r="AA24" s="439" t="s">
        <v>56</v>
      </c>
    </row>
    <row r="25" spans="1:32" ht="15" customHeight="1" x14ac:dyDescent="0.4">
      <c r="A25" s="709"/>
      <c r="B25" s="642" t="s">
        <v>26</v>
      </c>
      <c r="C25" s="642"/>
      <c r="D25" s="642"/>
      <c r="E25" s="642"/>
      <c r="F25" s="319"/>
      <c r="G25" s="318" t="s">
        <v>463</v>
      </c>
      <c r="H25" s="320" t="str">
        <f t="shared" si="0"/>
        <v/>
      </c>
      <c r="I25" s="319"/>
      <c r="J25" s="318" t="s">
        <v>463</v>
      </c>
      <c r="K25" s="320" t="str">
        <f t="shared" si="1"/>
        <v/>
      </c>
      <c r="L25" s="320" t="str">
        <f t="shared" si="2"/>
        <v/>
      </c>
      <c r="M25" s="321" t="str">
        <f t="shared" si="3"/>
        <v/>
      </c>
      <c r="N25" s="285"/>
      <c r="O25" s="449" t="str">
        <f>IF(P25=$X$25,"","○")</f>
        <v/>
      </c>
      <c r="P25" s="380">
        <v>29</v>
      </c>
      <c r="Q25" s="379" t="s">
        <v>17</v>
      </c>
      <c r="R25" s="273" t="str">
        <f>IF(S25=$Z$25,"","○")</f>
        <v/>
      </c>
      <c r="S25" s="351">
        <v>2.9899999999999999E-2</v>
      </c>
      <c r="T25" s="390" t="s">
        <v>276</v>
      </c>
      <c r="X25" s="397">
        <v>29</v>
      </c>
      <c r="Y25" s="443" t="s">
        <v>17</v>
      </c>
      <c r="Z25" s="355">
        <v>2.9899999999999999E-2</v>
      </c>
      <c r="AA25" s="439" t="s">
        <v>56</v>
      </c>
    </row>
    <row r="26" spans="1:32" ht="15" customHeight="1" x14ac:dyDescent="0.4">
      <c r="A26" s="709"/>
      <c r="B26" s="642" t="s">
        <v>27</v>
      </c>
      <c r="C26" s="642"/>
      <c r="D26" s="642"/>
      <c r="E26" s="642"/>
      <c r="F26" s="319"/>
      <c r="G26" s="318" t="s">
        <v>463</v>
      </c>
      <c r="H26" s="320" t="str">
        <f t="shared" si="0"/>
        <v/>
      </c>
      <c r="I26" s="319"/>
      <c r="J26" s="318" t="s">
        <v>463</v>
      </c>
      <c r="K26" s="320" t="str">
        <f t="shared" si="1"/>
        <v/>
      </c>
      <c r="L26" s="320" t="str">
        <f t="shared" si="2"/>
        <v/>
      </c>
      <c r="M26" s="321" t="str">
        <f t="shared" si="3"/>
        <v/>
      </c>
      <c r="N26" s="285"/>
      <c r="O26" s="449" t="str">
        <f>IF(P26=$X$26,"","○")</f>
        <v/>
      </c>
      <c r="P26" s="351">
        <v>37.299999999999997</v>
      </c>
      <c r="Q26" s="379" t="s">
        <v>17</v>
      </c>
      <c r="R26" s="273" t="str">
        <f>IF(S26=$Z$26,"","○")</f>
        <v/>
      </c>
      <c r="S26" s="351">
        <v>2.0899999999999998E-2</v>
      </c>
      <c r="T26" s="390" t="s">
        <v>276</v>
      </c>
      <c r="X26" s="355">
        <v>37.299999999999997</v>
      </c>
      <c r="Y26" s="443" t="s">
        <v>17</v>
      </c>
      <c r="Z26" s="355">
        <v>2.0899999999999998E-2</v>
      </c>
      <c r="AA26" s="439" t="s">
        <v>56</v>
      </c>
    </row>
    <row r="27" spans="1:32" ht="15" customHeight="1" x14ac:dyDescent="0.4">
      <c r="A27" s="709"/>
      <c r="B27" s="642" t="s">
        <v>28</v>
      </c>
      <c r="C27" s="642"/>
      <c r="D27" s="642"/>
      <c r="E27" s="642"/>
      <c r="F27" s="319"/>
      <c r="G27" s="318" t="s">
        <v>262</v>
      </c>
      <c r="H27" s="320" t="str">
        <f t="shared" si="0"/>
        <v/>
      </c>
      <c r="I27" s="319"/>
      <c r="J27" s="318" t="s">
        <v>262</v>
      </c>
      <c r="K27" s="320" t="str">
        <f t="shared" si="1"/>
        <v/>
      </c>
      <c r="L27" s="320" t="str">
        <f t="shared" si="2"/>
        <v/>
      </c>
      <c r="M27" s="321" t="str">
        <f t="shared" si="3"/>
        <v/>
      </c>
      <c r="N27" s="285"/>
      <c r="O27" s="449" t="str">
        <f>IF(P27=$X$27,"","○")</f>
        <v/>
      </c>
      <c r="P27" s="351">
        <v>18.399999999999999</v>
      </c>
      <c r="Q27" s="379" t="s">
        <v>468</v>
      </c>
      <c r="R27" s="273" t="str">
        <f>IF(S27=$Z$27,"","○")</f>
        <v/>
      </c>
      <c r="S27" s="394">
        <v>1.09E-2</v>
      </c>
      <c r="T27" s="390" t="s">
        <v>276</v>
      </c>
      <c r="X27" s="355">
        <v>18.399999999999999</v>
      </c>
      <c r="Y27" s="443" t="s">
        <v>468</v>
      </c>
      <c r="Z27" s="374">
        <v>1.09E-2</v>
      </c>
      <c r="AA27" s="439" t="s">
        <v>56</v>
      </c>
    </row>
    <row r="28" spans="1:32" ht="15" customHeight="1" x14ac:dyDescent="0.4">
      <c r="A28" s="709"/>
      <c r="B28" s="642" t="s">
        <v>29</v>
      </c>
      <c r="C28" s="642"/>
      <c r="D28" s="642"/>
      <c r="E28" s="642"/>
      <c r="F28" s="319"/>
      <c r="G28" s="318" t="s">
        <v>262</v>
      </c>
      <c r="H28" s="320" t="str">
        <f t="shared" si="0"/>
        <v/>
      </c>
      <c r="I28" s="319"/>
      <c r="J28" s="318" t="s">
        <v>262</v>
      </c>
      <c r="K28" s="320" t="str">
        <f t="shared" si="1"/>
        <v/>
      </c>
      <c r="L28" s="320" t="str">
        <f t="shared" si="2"/>
        <v/>
      </c>
      <c r="M28" s="321" t="str">
        <f t="shared" si="3"/>
        <v/>
      </c>
      <c r="N28" s="285"/>
      <c r="O28" s="449" t="str">
        <f>IF(P28=$X$28,"","○")</f>
        <v/>
      </c>
      <c r="P28" s="351">
        <v>3.23</v>
      </c>
      <c r="Q28" s="379" t="s">
        <v>468</v>
      </c>
      <c r="R28" s="273" t="str">
        <f>IF(S28=$Z$28,"","○")</f>
        <v/>
      </c>
      <c r="S28" s="351">
        <v>2.64E-2</v>
      </c>
      <c r="T28" s="390" t="s">
        <v>276</v>
      </c>
      <c r="X28" s="355">
        <v>3.23</v>
      </c>
      <c r="Y28" s="443" t="s">
        <v>468</v>
      </c>
      <c r="Z28" s="355">
        <v>2.64E-2</v>
      </c>
      <c r="AA28" s="439" t="s">
        <v>56</v>
      </c>
    </row>
    <row r="29" spans="1:32" ht="15" customHeight="1" x14ac:dyDescent="0.4">
      <c r="A29" s="709"/>
      <c r="B29" s="642" t="s">
        <v>30</v>
      </c>
      <c r="C29" s="642"/>
      <c r="D29" s="642"/>
      <c r="E29" s="642"/>
      <c r="F29" s="319"/>
      <c r="G29" s="318" t="s">
        <v>262</v>
      </c>
      <c r="H29" s="320" t="str">
        <f t="shared" si="0"/>
        <v/>
      </c>
      <c r="I29" s="319"/>
      <c r="J29" s="318" t="s">
        <v>262</v>
      </c>
      <c r="K29" s="320" t="str">
        <f t="shared" si="1"/>
        <v/>
      </c>
      <c r="L29" s="320" t="str">
        <f t="shared" si="2"/>
        <v/>
      </c>
      <c r="M29" s="321" t="str">
        <f t="shared" si="3"/>
        <v/>
      </c>
      <c r="N29" s="285"/>
      <c r="O29" s="449" t="str">
        <f>IF(P29=$X$29,"","○")</f>
        <v/>
      </c>
      <c r="P29" s="381">
        <v>7.53</v>
      </c>
      <c r="Q29" s="382" t="s">
        <v>468</v>
      </c>
      <c r="R29" s="275" t="str">
        <f>IF(S29=$Z$29,"","○")</f>
        <v/>
      </c>
      <c r="S29" s="395">
        <v>4.2000000000000003E-2</v>
      </c>
      <c r="T29" s="390" t="s">
        <v>276</v>
      </c>
      <c r="X29" s="355">
        <v>7.53</v>
      </c>
      <c r="Y29" s="399" t="s">
        <v>468</v>
      </c>
      <c r="Z29" s="400">
        <v>4.2000000000000003E-2</v>
      </c>
      <c r="AA29" s="440" t="s">
        <v>56</v>
      </c>
    </row>
    <row r="30" spans="1:32" ht="15" customHeight="1" x14ac:dyDescent="0.4">
      <c r="A30" s="709"/>
      <c r="B30" s="710" t="s">
        <v>405</v>
      </c>
      <c r="C30" s="713"/>
      <c r="D30" s="489"/>
      <c r="E30" s="490"/>
      <c r="F30" s="347"/>
      <c r="G30" s="350"/>
      <c r="H30" s="348" t="str">
        <f t="shared" si="0"/>
        <v/>
      </c>
      <c r="I30" s="347"/>
      <c r="J30" s="350"/>
      <c r="K30" s="348" t="str">
        <f>IF(I30="","",I30*P30)</f>
        <v/>
      </c>
      <c r="L30" s="348" t="str">
        <f>IF(F30="",IF(I30="","",-(I30*P30)),(F30-I30)*P30)</f>
        <v/>
      </c>
      <c r="M30" s="349" t="str">
        <f>IF(L30="","",L30*S30*44/12)</f>
        <v/>
      </c>
      <c r="N30" s="285"/>
      <c r="O30" s="277"/>
      <c r="P30" s="351"/>
      <c r="Q30" s="352"/>
      <c r="R30" s="278"/>
      <c r="S30" s="351"/>
      <c r="T30" s="353"/>
      <c r="X30" s="286"/>
      <c r="Y30" s="354"/>
      <c r="Z30" s="355"/>
      <c r="AA30" s="439"/>
      <c r="AE30" s="52"/>
      <c r="AF30" s="52"/>
    </row>
    <row r="31" spans="1:32" ht="15" customHeight="1" x14ac:dyDescent="0.4">
      <c r="A31" s="709"/>
      <c r="B31" s="711"/>
      <c r="C31" s="713"/>
      <c r="D31" s="489"/>
      <c r="E31" s="490"/>
      <c r="F31" s="347"/>
      <c r="G31" s="350"/>
      <c r="H31" s="348" t="str">
        <f t="shared" si="0"/>
        <v/>
      </c>
      <c r="I31" s="347"/>
      <c r="J31" s="350"/>
      <c r="K31" s="348" t="str">
        <f>IF(I31="","",I31*P31)</f>
        <v/>
      </c>
      <c r="L31" s="348" t="str">
        <f>IF(F31="",IF(I31="","",-(I31*P31)),(F31-I31)*P31)</f>
        <v/>
      </c>
      <c r="M31" s="349" t="str">
        <f t="shared" ref="M31:M34" si="4">IF(L31="","",L31*S31*44/12)</f>
        <v/>
      </c>
      <c r="N31" s="285"/>
      <c r="O31" s="356"/>
      <c r="P31" s="351"/>
      <c r="Q31" s="352"/>
      <c r="R31" s="278"/>
      <c r="S31" s="351"/>
      <c r="T31" s="352"/>
      <c r="X31" s="286"/>
      <c r="Y31" s="451"/>
      <c r="Z31" s="355"/>
      <c r="AA31" s="439"/>
      <c r="AE31" s="52"/>
      <c r="AF31" s="52"/>
    </row>
    <row r="32" spans="1:32" ht="15" customHeight="1" x14ac:dyDescent="0.4">
      <c r="A32" s="709"/>
      <c r="B32" s="711"/>
      <c r="C32" s="713"/>
      <c r="D32" s="489"/>
      <c r="E32" s="490"/>
      <c r="F32" s="347"/>
      <c r="G32" s="350"/>
      <c r="H32" s="348" t="str">
        <f t="shared" si="0"/>
        <v/>
      </c>
      <c r="I32" s="347"/>
      <c r="J32" s="350"/>
      <c r="K32" s="348" t="str">
        <f>IF(I32="","",I32*P32)</f>
        <v/>
      </c>
      <c r="L32" s="348" t="str">
        <f t="shared" ref="L32:L34" si="5">IF(F32="",IF(I32="","",-(I32*P32)),(F32-I32)*P32)</f>
        <v/>
      </c>
      <c r="M32" s="349" t="str">
        <f t="shared" si="4"/>
        <v/>
      </c>
      <c r="N32" s="285"/>
      <c r="O32" s="356"/>
      <c r="P32" s="351"/>
      <c r="Q32" s="352"/>
      <c r="R32" s="278"/>
      <c r="S32" s="351"/>
      <c r="T32" s="352"/>
      <c r="X32" s="286"/>
      <c r="Y32" s="451"/>
      <c r="Z32" s="355"/>
      <c r="AA32" s="439"/>
      <c r="AE32" s="52"/>
      <c r="AF32" s="52"/>
    </row>
    <row r="33" spans="1:32" ht="15" customHeight="1" x14ac:dyDescent="0.4">
      <c r="A33" s="709"/>
      <c r="B33" s="711"/>
      <c r="C33" s="713"/>
      <c r="D33" s="489"/>
      <c r="E33" s="490"/>
      <c r="F33" s="347"/>
      <c r="G33" s="350"/>
      <c r="H33" s="348" t="str">
        <f t="shared" si="0"/>
        <v/>
      </c>
      <c r="I33" s="347"/>
      <c r="J33" s="350"/>
      <c r="K33" s="348" t="str">
        <f>IF(I33="","",I33*P33)</f>
        <v/>
      </c>
      <c r="L33" s="348" t="str">
        <f t="shared" si="5"/>
        <v/>
      </c>
      <c r="M33" s="349" t="str">
        <f t="shared" si="4"/>
        <v/>
      </c>
      <c r="N33" s="285"/>
      <c r="O33" s="356"/>
      <c r="P33" s="351"/>
      <c r="Q33" s="352"/>
      <c r="R33" s="276"/>
      <c r="S33" s="351"/>
      <c r="T33" s="352"/>
      <c r="X33" s="286"/>
      <c r="Y33" s="451"/>
      <c r="Z33" s="355"/>
      <c r="AA33" s="439"/>
      <c r="AE33" s="52"/>
      <c r="AF33" s="52"/>
    </row>
    <row r="34" spans="1:32" ht="15" customHeight="1" x14ac:dyDescent="0.4">
      <c r="A34" s="709"/>
      <c r="B34" s="712"/>
      <c r="C34" s="713"/>
      <c r="D34" s="489"/>
      <c r="E34" s="490"/>
      <c r="F34" s="347"/>
      <c r="G34" s="350"/>
      <c r="H34" s="348" t="str">
        <f t="shared" si="0"/>
        <v/>
      </c>
      <c r="I34" s="347"/>
      <c r="J34" s="350"/>
      <c r="K34" s="348" t="str">
        <f>IF(I34="","",I34*P34)</f>
        <v/>
      </c>
      <c r="L34" s="348" t="str">
        <f t="shared" si="5"/>
        <v/>
      </c>
      <c r="M34" s="349" t="str">
        <f t="shared" si="4"/>
        <v/>
      </c>
      <c r="N34" s="285"/>
      <c r="O34" s="279"/>
      <c r="P34" s="351"/>
      <c r="Q34" s="352"/>
      <c r="R34" s="451"/>
      <c r="S34" s="351"/>
      <c r="T34" s="352"/>
      <c r="X34" s="286"/>
      <c r="Y34" s="451"/>
      <c r="Z34" s="355"/>
      <c r="AA34" s="439"/>
      <c r="AE34" s="52"/>
      <c r="AF34" s="52"/>
    </row>
    <row r="35" spans="1:32" ht="15" customHeight="1" x14ac:dyDescent="0.4">
      <c r="A35" s="709"/>
      <c r="B35" s="651" t="s">
        <v>54</v>
      </c>
      <c r="C35" s="651"/>
      <c r="D35" s="651"/>
      <c r="E35" s="651"/>
      <c r="F35" s="651"/>
      <c r="G35" s="651"/>
      <c r="H35" s="651"/>
      <c r="I35" s="651"/>
      <c r="J35" s="651"/>
      <c r="K35" s="651"/>
      <c r="L35" s="651"/>
      <c r="M35" s="349" t="str">
        <f>IF(SUM(M8:M34)=0,"",SUM(M8:M34))</f>
        <v/>
      </c>
      <c r="N35" s="285"/>
      <c r="O35" s="279"/>
      <c r="P35" s="278"/>
      <c r="Q35" s="310"/>
      <c r="R35" s="278"/>
      <c r="S35" s="281"/>
      <c r="T35" s="280"/>
      <c r="U35" s="279"/>
      <c r="V35" s="279"/>
      <c r="X35" s="451"/>
      <c r="Y35" s="451"/>
      <c r="Z35" s="355"/>
      <c r="AA35" s="439"/>
      <c r="AE35" s="52"/>
      <c r="AF35" s="52"/>
    </row>
    <row r="36" spans="1:32" ht="21.75" customHeight="1" x14ac:dyDescent="0.4">
      <c r="A36" s="709"/>
      <c r="B36" s="660"/>
      <c r="C36" s="661"/>
      <c r="D36" s="661"/>
      <c r="E36" s="662"/>
      <c r="F36" s="651" t="s">
        <v>1</v>
      </c>
      <c r="G36" s="651"/>
      <c r="H36" s="651"/>
      <c r="I36" s="669" t="s">
        <v>46</v>
      </c>
      <c r="J36" s="669"/>
      <c r="K36" s="669"/>
      <c r="L36" s="622" t="s">
        <v>51</v>
      </c>
      <c r="M36" s="683" t="s">
        <v>72</v>
      </c>
      <c r="N36" s="285"/>
      <c r="O36" s="279"/>
      <c r="P36" s="357"/>
      <c r="Q36" s="358"/>
      <c r="R36" s="451"/>
      <c r="S36" s="359"/>
      <c r="T36" s="360"/>
      <c r="X36" s="286"/>
      <c r="Y36" s="451"/>
      <c r="Z36" s="355"/>
      <c r="AA36" s="439"/>
      <c r="AE36" s="52"/>
      <c r="AF36" s="52"/>
    </row>
    <row r="37" spans="1:32" ht="15" customHeight="1" thickBot="1" x14ac:dyDescent="0.45">
      <c r="A37" s="709"/>
      <c r="B37" s="663"/>
      <c r="C37" s="664"/>
      <c r="D37" s="664"/>
      <c r="E37" s="665"/>
      <c r="F37" s="444" t="s">
        <v>3</v>
      </c>
      <c r="G37" s="685" t="s">
        <v>491</v>
      </c>
      <c r="H37" s="687"/>
      <c r="I37" s="444" t="s">
        <v>3</v>
      </c>
      <c r="J37" s="685" t="s">
        <v>491</v>
      </c>
      <c r="K37" s="687"/>
      <c r="L37" s="623"/>
      <c r="M37" s="684"/>
      <c r="N37" s="285"/>
      <c r="O37" s="279"/>
      <c r="P37" s="357"/>
      <c r="Q37" s="358"/>
      <c r="R37" s="451"/>
      <c r="S37" s="359"/>
      <c r="T37" s="360"/>
      <c r="X37" s="286"/>
      <c r="Y37" s="451"/>
      <c r="Z37" s="355"/>
      <c r="AA37" s="439"/>
      <c r="AE37" s="52"/>
      <c r="AF37" s="52"/>
    </row>
    <row r="38" spans="1:32" ht="15" customHeight="1" thickTop="1" thickBot="1" x14ac:dyDescent="0.45">
      <c r="A38" s="709"/>
      <c r="B38" s="666"/>
      <c r="C38" s="667"/>
      <c r="D38" s="667"/>
      <c r="E38" s="668"/>
      <c r="F38" s="455" t="s">
        <v>66</v>
      </c>
      <c r="G38" s="686"/>
      <c r="H38" s="688"/>
      <c r="I38" s="455" t="s">
        <v>68</v>
      </c>
      <c r="J38" s="686"/>
      <c r="K38" s="688"/>
      <c r="L38" s="445" t="s">
        <v>492</v>
      </c>
      <c r="M38" s="445" t="s">
        <v>261</v>
      </c>
      <c r="N38" s="285"/>
      <c r="O38" s="361" t="s">
        <v>493</v>
      </c>
      <c r="P38" s="357"/>
      <c r="Q38" s="358"/>
      <c r="R38" s="451"/>
      <c r="S38" s="362"/>
      <c r="T38" s="363"/>
      <c r="U38" s="689" t="s">
        <v>494</v>
      </c>
      <c r="V38" s="690"/>
      <c r="X38" s="286"/>
      <c r="Y38" s="451"/>
      <c r="Z38" s="355"/>
      <c r="AA38" s="439"/>
      <c r="AE38" s="52"/>
      <c r="AF38" s="52"/>
    </row>
    <row r="39" spans="1:32" ht="15" customHeight="1" thickTop="1" thickBot="1" x14ac:dyDescent="0.45">
      <c r="A39" s="709"/>
      <c r="B39" s="691" t="s">
        <v>495</v>
      </c>
      <c r="C39" s="692"/>
      <c r="D39" s="692"/>
      <c r="E39" s="693"/>
      <c r="F39" s="347"/>
      <c r="G39" s="448" t="s">
        <v>262</v>
      </c>
      <c r="H39" s="364"/>
      <c r="I39" s="347"/>
      <c r="J39" s="448" t="s">
        <v>262</v>
      </c>
      <c r="K39" s="364"/>
      <c r="L39" s="348" t="str">
        <f>IF(F39="",IF(I39="","",F39-I39),F39-I39)</f>
        <v/>
      </c>
      <c r="M39" s="349" t="str">
        <f>IF(L39="","",L39*S39)</f>
        <v/>
      </c>
      <c r="N39" s="285"/>
      <c r="O39" s="279"/>
      <c r="P39" s="357"/>
      <c r="Q39" s="358"/>
      <c r="R39" s="365"/>
      <c r="S39" s="366"/>
      <c r="T39" s="367" t="s">
        <v>496</v>
      </c>
      <c r="U39" s="694"/>
      <c r="V39" s="695"/>
      <c r="X39" s="286"/>
      <c r="Y39" s="451"/>
      <c r="Z39" s="355"/>
      <c r="AA39" s="439"/>
      <c r="AE39" s="52"/>
      <c r="AF39" s="52"/>
    </row>
    <row r="40" spans="1:32" ht="15" customHeight="1" thickTop="1" thickBot="1" x14ac:dyDescent="0.45">
      <c r="A40" s="709"/>
      <c r="B40" s="651" t="s">
        <v>55</v>
      </c>
      <c r="C40" s="651"/>
      <c r="D40" s="651"/>
      <c r="E40" s="651"/>
      <c r="F40" s="651"/>
      <c r="G40" s="651"/>
      <c r="H40" s="651"/>
      <c r="I40" s="651"/>
      <c r="J40" s="651"/>
      <c r="K40" s="651"/>
      <c r="L40" s="651"/>
      <c r="M40" s="349" t="str">
        <f>IF(M39=0,"",M39)</f>
        <v/>
      </c>
      <c r="N40" s="285"/>
      <c r="O40" s="279" t="s">
        <v>497</v>
      </c>
      <c r="P40" s="451"/>
      <c r="Q40" s="310"/>
      <c r="R40" s="368"/>
      <c r="S40" s="369"/>
      <c r="T40" s="280"/>
      <c r="U40" s="279"/>
      <c r="V40" s="279"/>
      <c r="X40" s="451"/>
      <c r="Y40" s="451"/>
      <c r="Z40" s="355"/>
      <c r="AA40" s="439"/>
      <c r="AE40" s="52"/>
      <c r="AF40" s="52"/>
    </row>
    <row r="41" spans="1:32" ht="18" customHeight="1" thickTop="1" x14ac:dyDescent="0.15">
      <c r="A41" s="709"/>
      <c r="B41" s="670"/>
      <c r="C41" s="671"/>
      <c r="D41" s="671"/>
      <c r="E41" s="672"/>
      <c r="F41" s="651" t="s">
        <v>1</v>
      </c>
      <c r="G41" s="651"/>
      <c r="H41" s="651"/>
      <c r="I41" s="669" t="s">
        <v>46</v>
      </c>
      <c r="J41" s="669"/>
      <c r="K41" s="669"/>
      <c r="L41" s="622" t="s">
        <v>498</v>
      </c>
      <c r="M41" s="622" t="s">
        <v>72</v>
      </c>
      <c r="N41" s="452"/>
      <c r="O41" s="625" t="s">
        <v>119</v>
      </c>
      <c r="P41" s="635" t="s">
        <v>2</v>
      </c>
      <c r="Q41" s="635"/>
      <c r="R41" s="625" t="s">
        <v>119</v>
      </c>
      <c r="S41" s="635" t="s">
        <v>57</v>
      </c>
      <c r="T41" s="635"/>
      <c r="X41" s="635" t="s">
        <v>2</v>
      </c>
      <c r="Y41" s="635"/>
      <c r="Z41" s="635" t="s">
        <v>57</v>
      </c>
      <c r="AA41" s="635"/>
      <c r="AE41" s="52"/>
      <c r="AF41" s="52"/>
    </row>
    <row r="42" spans="1:32" ht="15" customHeight="1" x14ac:dyDescent="0.15">
      <c r="A42" s="709"/>
      <c r="B42" s="673"/>
      <c r="C42" s="674"/>
      <c r="D42" s="674"/>
      <c r="E42" s="675"/>
      <c r="F42" s="444" t="s">
        <v>3</v>
      </c>
      <c r="G42" s="651" t="s">
        <v>47</v>
      </c>
      <c r="H42" s="938" t="s">
        <v>48</v>
      </c>
      <c r="I42" s="444" t="s">
        <v>3</v>
      </c>
      <c r="J42" s="651" t="s">
        <v>47</v>
      </c>
      <c r="K42" s="938" t="s">
        <v>48</v>
      </c>
      <c r="L42" s="623"/>
      <c r="M42" s="623"/>
      <c r="N42" s="452"/>
      <c r="O42" s="626"/>
      <c r="P42" s="440" t="s">
        <v>3</v>
      </c>
      <c r="Q42" s="697" t="s">
        <v>83</v>
      </c>
      <c r="R42" s="626"/>
      <c r="S42" s="625" t="s">
        <v>3</v>
      </c>
      <c r="T42" s="698" t="s">
        <v>47</v>
      </c>
      <c r="X42" s="440" t="s">
        <v>3</v>
      </c>
      <c r="Y42" s="700" t="s">
        <v>83</v>
      </c>
      <c r="Z42" s="625" t="s">
        <v>3</v>
      </c>
      <c r="AA42" s="625" t="s">
        <v>47</v>
      </c>
      <c r="AE42" s="52"/>
      <c r="AF42" s="52"/>
    </row>
    <row r="43" spans="1:32" ht="15" customHeight="1" thickBot="1" x14ac:dyDescent="0.2">
      <c r="A43" s="709"/>
      <c r="B43" s="676"/>
      <c r="C43" s="677"/>
      <c r="D43" s="677"/>
      <c r="E43" s="678"/>
      <c r="F43" s="455" t="s">
        <v>66</v>
      </c>
      <c r="G43" s="651"/>
      <c r="H43" s="455" t="s">
        <v>67</v>
      </c>
      <c r="I43" s="455" t="s">
        <v>68</v>
      </c>
      <c r="J43" s="651"/>
      <c r="K43" s="455" t="s">
        <v>69</v>
      </c>
      <c r="L43" s="445" t="s">
        <v>104</v>
      </c>
      <c r="M43" s="445" t="s">
        <v>261</v>
      </c>
      <c r="N43" s="452"/>
      <c r="O43" s="627"/>
      <c r="P43" s="441" t="s">
        <v>5</v>
      </c>
      <c r="Q43" s="697"/>
      <c r="R43" s="627"/>
      <c r="S43" s="627"/>
      <c r="T43" s="699"/>
      <c r="X43" s="441" t="s">
        <v>5</v>
      </c>
      <c r="Y43" s="700"/>
      <c r="Z43" s="627"/>
      <c r="AA43" s="627"/>
      <c r="AE43" s="52"/>
      <c r="AF43" s="52"/>
    </row>
    <row r="44" spans="1:32" ht="15" customHeight="1" thickTop="1" x14ac:dyDescent="0.4">
      <c r="A44" s="709"/>
      <c r="B44" s="642" t="s">
        <v>32</v>
      </c>
      <c r="C44" s="642"/>
      <c r="D44" s="642"/>
      <c r="E44" s="642"/>
      <c r="F44" s="347"/>
      <c r="G44" s="448" t="s">
        <v>33</v>
      </c>
      <c r="H44" s="370"/>
      <c r="I44" s="347"/>
      <c r="J44" s="448" t="s">
        <v>33</v>
      </c>
      <c r="K44" s="371"/>
      <c r="L44" s="348" t="str">
        <f>IF(F44="",IF(I44="","",F44-I44),F44-I44)</f>
        <v/>
      </c>
      <c r="M44" s="349" t="str">
        <f>IF(L44="","",L44*S44)</f>
        <v/>
      </c>
      <c r="N44" s="285"/>
      <c r="O44" s="279"/>
      <c r="P44" s="281"/>
      <c r="Q44" s="282"/>
      <c r="R44" s="372" t="str">
        <f>IF(S44=$Z$44,"","○")</f>
        <v/>
      </c>
      <c r="S44" s="373">
        <v>6.54E-2</v>
      </c>
      <c r="T44" s="401" t="s">
        <v>469</v>
      </c>
      <c r="X44" s="281"/>
      <c r="Y44" s="281"/>
      <c r="Z44" s="374">
        <v>6.54E-2</v>
      </c>
      <c r="AA44" s="439" t="s">
        <v>470</v>
      </c>
      <c r="AE44" s="52"/>
      <c r="AF44" s="52"/>
    </row>
    <row r="45" spans="1:32" ht="15" customHeight="1" x14ac:dyDescent="0.4">
      <c r="A45" s="709"/>
      <c r="B45" s="642" t="s">
        <v>35</v>
      </c>
      <c r="C45" s="642"/>
      <c r="D45" s="642"/>
      <c r="E45" s="642"/>
      <c r="F45" s="347"/>
      <c r="G45" s="448" t="s">
        <v>33</v>
      </c>
      <c r="H45" s="370"/>
      <c r="I45" s="347"/>
      <c r="J45" s="448" t="s">
        <v>33</v>
      </c>
      <c r="K45" s="371"/>
      <c r="L45" s="348" t="str">
        <f>IF(F45="",IF(I45="","",F45-I45),F45-I45)</f>
        <v/>
      </c>
      <c r="M45" s="349" t="str">
        <f>IF(L45="","",L45*S45)</f>
        <v/>
      </c>
      <c r="N45" s="285"/>
      <c r="O45" s="279"/>
      <c r="P45" s="281"/>
      <c r="Q45" s="282"/>
      <c r="R45" s="372" t="str">
        <f>IF(S45=$Z$45,"","○")</f>
        <v/>
      </c>
      <c r="S45" s="375"/>
      <c r="T45" s="402" t="s">
        <v>469</v>
      </c>
      <c r="X45" s="281"/>
      <c r="Y45" s="281"/>
      <c r="Z45" s="376"/>
      <c r="AA45" s="439" t="s">
        <v>470</v>
      </c>
      <c r="AE45" s="52"/>
      <c r="AF45" s="52"/>
    </row>
    <row r="46" spans="1:32" ht="15" customHeight="1" x14ac:dyDescent="0.4">
      <c r="A46" s="709"/>
      <c r="B46" s="642" t="s">
        <v>36</v>
      </c>
      <c r="C46" s="642"/>
      <c r="D46" s="642"/>
      <c r="E46" s="642"/>
      <c r="F46" s="347"/>
      <c r="G46" s="448" t="s">
        <v>33</v>
      </c>
      <c r="H46" s="370"/>
      <c r="I46" s="347"/>
      <c r="J46" s="448" t="s">
        <v>33</v>
      </c>
      <c r="K46" s="371"/>
      <c r="L46" s="348" t="str">
        <f>IF(F46="",IF(I46="","",F46-I46),F46-I46)</f>
        <v/>
      </c>
      <c r="M46" s="349" t="str">
        <f>IF(L46="","",L46*S46)</f>
        <v/>
      </c>
      <c r="N46" s="285"/>
      <c r="O46" s="279"/>
      <c r="P46" s="281"/>
      <c r="Q46" s="282"/>
      <c r="R46" s="372" t="str">
        <f>IF(S46=$Z$46,"","○")</f>
        <v/>
      </c>
      <c r="S46" s="375"/>
      <c r="T46" s="402" t="s">
        <v>469</v>
      </c>
      <c r="X46" s="281"/>
      <c r="Y46" s="281"/>
      <c r="Z46" s="376"/>
      <c r="AA46" s="439" t="s">
        <v>470</v>
      </c>
      <c r="AE46" s="52"/>
      <c r="AF46" s="52"/>
    </row>
    <row r="47" spans="1:32" ht="15" customHeight="1" thickBot="1" x14ac:dyDescent="0.45">
      <c r="A47" s="709"/>
      <c r="B47" s="642" t="s">
        <v>37</v>
      </c>
      <c r="C47" s="642"/>
      <c r="D47" s="642"/>
      <c r="E47" s="642"/>
      <c r="F47" s="347"/>
      <c r="G47" s="448" t="s">
        <v>33</v>
      </c>
      <c r="H47" s="370"/>
      <c r="I47" s="347"/>
      <c r="J47" s="448" t="s">
        <v>33</v>
      </c>
      <c r="K47" s="371"/>
      <c r="L47" s="348" t="str">
        <f>IF(F47="",IF(I47="","",F47-I47),F47-I47)</f>
        <v/>
      </c>
      <c r="M47" s="349" t="str">
        <f>IF(L47="","",L47*S47)</f>
        <v/>
      </c>
      <c r="N47" s="285"/>
      <c r="O47" s="279"/>
      <c r="P47" s="281"/>
      <c r="Q47" s="282"/>
      <c r="R47" s="372" t="str">
        <f>IF(S47=$Z$47,"","○")</f>
        <v/>
      </c>
      <c r="S47" s="377"/>
      <c r="T47" s="403" t="s">
        <v>469</v>
      </c>
      <c r="X47" s="281"/>
      <c r="Y47" s="281"/>
      <c r="Z47" s="376"/>
      <c r="AA47" s="439" t="s">
        <v>470</v>
      </c>
      <c r="AE47" s="52"/>
      <c r="AF47" s="52"/>
    </row>
    <row r="48" spans="1:32" ht="15" customHeight="1" thickTop="1" x14ac:dyDescent="0.4">
      <c r="A48" s="709"/>
      <c r="B48" s="651" t="s">
        <v>105</v>
      </c>
      <c r="C48" s="651"/>
      <c r="D48" s="651"/>
      <c r="E48" s="651"/>
      <c r="F48" s="651"/>
      <c r="G48" s="651"/>
      <c r="H48" s="651"/>
      <c r="I48" s="651"/>
      <c r="J48" s="651"/>
      <c r="K48" s="651"/>
      <c r="L48" s="651"/>
      <c r="M48" s="349" t="str">
        <f>IF(SUM(M44:M47)=0,"",SUM(M44:M47))</f>
        <v/>
      </c>
      <c r="N48" s="285"/>
      <c r="O48" s="279" t="s">
        <v>396</v>
      </c>
      <c r="P48" s="281"/>
      <c r="Q48" s="283"/>
      <c r="R48" s="283"/>
      <c r="S48" s="281"/>
      <c r="T48" s="310"/>
      <c r="X48" s="281"/>
      <c r="Y48" s="451"/>
      <c r="Z48" s="281"/>
      <c r="AA48" s="451"/>
      <c r="AE48" s="52"/>
      <c r="AF48" s="52"/>
    </row>
    <row r="49" spans="1:27" ht="15" customHeight="1" x14ac:dyDescent="0.4">
      <c r="A49" s="651" t="s">
        <v>0</v>
      </c>
      <c r="B49" s="651"/>
      <c r="C49" s="651"/>
      <c r="D49" s="651"/>
      <c r="E49" s="651"/>
      <c r="F49" s="622" t="s">
        <v>3</v>
      </c>
      <c r="G49" s="651" t="s">
        <v>47</v>
      </c>
      <c r="H49" s="708"/>
      <c r="I49" s="622" t="s">
        <v>3</v>
      </c>
      <c r="J49" s="651" t="s">
        <v>47</v>
      </c>
      <c r="K49" s="708"/>
      <c r="L49" s="636" t="s">
        <v>51</v>
      </c>
      <c r="M49" s="683" t="s">
        <v>72</v>
      </c>
      <c r="N49" s="287"/>
      <c r="O49" s="682" t="s">
        <v>391</v>
      </c>
      <c r="P49" s="633" t="s">
        <v>388</v>
      </c>
      <c r="Q49" s="633"/>
      <c r="R49" s="632" t="s">
        <v>390</v>
      </c>
      <c r="S49" s="632"/>
      <c r="T49" s="631" t="s">
        <v>389</v>
      </c>
      <c r="U49" s="631"/>
      <c r="V49" s="632" t="s">
        <v>471</v>
      </c>
      <c r="W49" s="632"/>
      <c r="X49" s="679"/>
      <c r="Y49" s="288"/>
      <c r="Z49" s="715"/>
      <c r="AA49" s="715"/>
    </row>
    <row r="50" spans="1:27" ht="15" customHeight="1" thickBot="1" x14ac:dyDescent="0.45">
      <c r="A50" s="651"/>
      <c r="B50" s="651"/>
      <c r="C50" s="651"/>
      <c r="D50" s="651"/>
      <c r="E50" s="651"/>
      <c r="F50" s="623"/>
      <c r="G50" s="651"/>
      <c r="H50" s="708"/>
      <c r="I50" s="623"/>
      <c r="J50" s="651"/>
      <c r="K50" s="708"/>
      <c r="L50" s="718"/>
      <c r="M50" s="684"/>
      <c r="N50" s="287"/>
      <c r="O50" s="682"/>
      <c r="P50" s="634"/>
      <c r="Q50" s="634"/>
      <c r="R50" s="634" t="s">
        <v>472</v>
      </c>
      <c r="S50" s="634"/>
      <c r="T50" s="442" t="s">
        <v>392</v>
      </c>
      <c r="U50" s="442" t="s">
        <v>393</v>
      </c>
      <c r="V50" s="450" t="s">
        <v>392</v>
      </c>
      <c r="W50" s="450" t="s">
        <v>393</v>
      </c>
      <c r="X50" s="679"/>
      <c r="Y50" s="288"/>
      <c r="Z50" s="715"/>
      <c r="AA50" s="715"/>
    </row>
    <row r="51" spans="1:27" ht="15" customHeight="1" thickTop="1" x14ac:dyDescent="0.4">
      <c r="A51" s="651"/>
      <c r="B51" s="651"/>
      <c r="C51" s="651"/>
      <c r="D51" s="651"/>
      <c r="E51" s="651"/>
      <c r="F51" s="455" t="s">
        <v>66</v>
      </c>
      <c r="G51" s="651"/>
      <c r="H51" s="708"/>
      <c r="I51" s="55" t="s">
        <v>68</v>
      </c>
      <c r="J51" s="651"/>
      <c r="K51" s="708"/>
      <c r="L51" s="447" t="s">
        <v>52</v>
      </c>
      <c r="M51" s="445" t="s">
        <v>261</v>
      </c>
      <c r="N51" s="452"/>
      <c r="O51" s="289">
        <v>1</v>
      </c>
      <c r="P51" s="728"/>
      <c r="Q51" s="729"/>
      <c r="R51" s="716"/>
      <c r="S51" s="716"/>
      <c r="T51" s="313"/>
      <c r="U51" s="314"/>
      <c r="V51" s="290" t="str">
        <f>IF($R51="","",$R51*10^3*T51)</f>
        <v/>
      </c>
      <c r="W51" s="291" t="str">
        <f>IF($R51="","",$R51*10^3*U51)</f>
        <v/>
      </c>
      <c r="X51" s="679"/>
      <c r="Y51" s="451"/>
      <c r="Z51" s="715"/>
      <c r="AA51" s="715"/>
    </row>
    <row r="52" spans="1:27" ht="15" customHeight="1" x14ac:dyDescent="0.4">
      <c r="A52" s="709" t="s">
        <v>38</v>
      </c>
      <c r="B52" s="719" t="s">
        <v>387</v>
      </c>
      <c r="C52" s="720"/>
      <c r="D52" s="721"/>
      <c r="E52" s="636" t="s">
        <v>39</v>
      </c>
      <c r="F52" s="706" t="str">
        <f>IF(T55=0,"",T55)</f>
        <v/>
      </c>
      <c r="G52" s="636" t="s">
        <v>467</v>
      </c>
      <c r="H52" s="680"/>
      <c r="I52" s="680"/>
      <c r="J52" s="636" t="s">
        <v>467</v>
      </c>
      <c r="K52" s="680"/>
      <c r="L52" s="643" t="str">
        <f>IF(F52="","",F52)</f>
        <v/>
      </c>
      <c r="M52" s="645" t="str">
        <f>IF(V55=0,"",V55)</f>
        <v/>
      </c>
      <c r="N52" s="285"/>
      <c r="O52" s="289">
        <v>2</v>
      </c>
      <c r="P52" s="704"/>
      <c r="Q52" s="705"/>
      <c r="R52" s="703"/>
      <c r="S52" s="703"/>
      <c r="T52" s="292"/>
      <c r="U52" s="315"/>
      <c r="V52" s="290" t="str">
        <f t="shared" ref="V52:V54" si="6">IF($R52="","",$R52*10^3*T52)</f>
        <v/>
      </c>
      <c r="W52" s="291" t="str">
        <f t="shared" ref="W52:W54" si="7">IF($R52="","",$R52*10^3*U52)</f>
        <v/>
      </c>
      <c r="X52" s="281"/>
      <c r="Y52" s="293" t="s">
        <v>116</v>
      </c>
      <c r="Z52" s="294"/>
      <c r="AA52" s="451"/>
    </row>
    <row r="53" spans="1:27" ht="15" customHeight="1" x14ac:dyDescent="0.4">
      <c r="A53" s="709"/>
      <c r="B53" s="722"/>
      <c r="C53" s="723"/>
      <c r="D53" s="724"/>
      <c r="E53" s="637"/>
      <c r="F53" s="707"/>
      <c r="G53" s="637"/>
      <c r="H53" s="681"/>
      <c r="I53" s="681"/>
      <c r="J53" s="637"/>
      <c r="K53" s="681"/>
      <c r="L53" s="644"/>
      <c r="M53" s="646"/>
      <c r="N53" s="285"/>
      <c r="O53" s="289">
        <v>3</v>
      </c>
      <c r="P53" s="704"/>
      <c r="Q53" s="705"/>
      <c r="R53" s="703"/>
      <c r="S53" s="703"/>
      <c r="T53" s="292"/>
      <c r="U53" s="315"/>
      <c r="V53" s="290" t="str">
        <f t="shared" si="6"/>
        <v/>
      </c>
      <c r="W53" s="291" t="str">
        <f t="shared" si="7"/>
        <v/>
      </c>
      <c r="X53" s="281"/>
      <c r="Y53" s="293"/>
      <c r="Z53" s="294"/>
      <c r="AA53" s="451"/>
    </row>
    <row r="54" spans="1:27" ht="15" customHeight="1" thickBot="1" x14ac:dyDescent="0.45">
      <c r="A54" s="709"/>
      <c r="B54" s="722"/>
      <c r="C54" s="723"/>
      <c r="D54" s="724"/>
      <c r="E54" s="636" t="s">
        <v>40</v>
      </c>
      <c r="F54" s="706" t="str">
        <f>IF(U55=0,"",U55)</f>
        <v/>
      </c>
      <c r="G54" s="636" t="s">
        <v>467</v>
      </c>
      <c r="H54" s="680"/>
      <c r="I54" s="680"/>
      <c r="J54" s="636" t="s">
        <v>467</v>
      </c>
      <c r="K54" s="680"/>
      <c r="L54" s="643" t="str">
        <f>IF(F54="","",F54)</f>
        <v/>
      </c>
      <c r="M54" s="645" t="str">
        <f>IF(W55=0,"",W55)</f>
        <v/>
      </c>
      <c r="N54" s="285"/>
      <c r="O54" s="289">
        <v>4</v>
      </c>
      <c r="P54" s="638"/>
      <c r="Q54" s="639"/>
      <c r="R54" s="701"/>
      <c r="S54" s="701"/>
      <c r="T54" s="316"/>
      <c r="U54" s="317"/>
      <c r="V54" s="290" t="str">
        <f t="shared" si="6"/>
        <v/>
      </c>
      <c r="W54" s="291" t="str">
        <f t="shared" si="7"/>
        <v/>
      </c>
      <c r="X54" s="281"/>
      <c r="Y54" s="293"/>
      <c r="Z54" s="294"/>
      <c r="AA54" s="451"/>
    </row>
    <row r="55" spans="1:27" ht="15" customHeight="1" thickTop="1" x14ac:dyDescent="0.4">
      <c r="A55" s="709"/>
      <c r="B55" s="725"/>
      <c r="C55" s="726"/>
      <c r="D55" s="727"/>
      <c r="E55" s="637"/>
      <c r="F55" s="707"/>
      <c r="G55" s="637"/>
      <c r="H55" s="681"/>
      <c r="I55" s="681"/>
      <c r="J55" s="637"/>
      <c r="K55" s="681"/>
      <c r="L55" s="644"/>
      <c r="M55" s="646"/>
      <c r="N55" s="285"/>
      <c r="O55" s="295"/>
      <c r="P55" s="702" t="s">
        <v>394</v>
      </c>
      <c r="Q55" s="702"/>
      <c r="R55" s="640"/>
      <c r="S55" s="641"/>
      <c r="T55" s="296" t="str">
        <f>IF(T51="","",SUM(T51:T54))</f>
        <v/>
      </c>
      <c r="U55" s="297" t="str">
        <f t="shared" ref="U55:W55" si="8">IF(U51="","",SUM(U51:U54))</f>
        <v/>
      </c>
      <c r="V55" s="291" t="str">
        <f t="shared" si="8"/>
        <v/>
      </c>
      <c r="W55" s="291" t="str">
        <f t="shared" si="8"/>
        <v/>
      </c>
      <c r="X55" s="281"/>
      <c r="Y55" s="293" t="s">
        <v>120</v>
      </c>
      <c r="Z55" s="294"/>
      <c r="AA55" s="451"/>
    </row>
    <row r="56" spans="1:27" ht="15" customHeight="1" x14ac:dyDescent="0.4">
      <c r="A56" s="709"/>
      <c r="B56" s="642" t="s">
        <v>41</v>
      </c>
      <c r="C56" s="642"/>
      <c r="D56" s="647" t="s">
        <v>42</v>
      </c>
      <c r="E56" s="648"/>
      <c r="F56" s="319"/>
      <c r="G56" s="318" t="s">
        <v>467</v>
      </c>
      <c r="H56" s="322"/>
      <c r="I56" s="322"/>
      <c r="J56" s="318" t="s">
        <v>467</v>
      </c>
      <c r="K56" s="92"/>
      <c r="L56" s="91" t="str">
        <f>IF(F56="","",F56)</f>
        <v/>
      </c>
      <c r="M56" s="164" t="str">
        <f>IF(L56="","",L56*S56)</f>
        <v/>
      </c>
      <c r="N56" s="285"/>
      <c r="O56" s="298"/>
      <c r="P56" s="621"/>
      <c r="Q56" s="621"/>
      <c r="R56" s="299"/>
      <c r="S56" s="940"/>
      <c r="T56" s="274" t="s">
        <v>473</v>
      </c>
      <c r="U56" s="300"/>
      <c r="V56" s="300"/>
      <c r="W56" s="300"/>
      <c r="X56" s="281"/>
      <c r="Y56" s="293" t="s">
        <v>121</v>
      </c>
      <c r="Z56" s="301"/>
      <c r="AA56" s="451"/>
    </row>
    <row r="57" spans="1:27" ht="15" customHeight="1" x14ac:dyDescent="0.4">
      <c r="A57" s="709"/>
      <c r="B57" s="642"/>
      <c r="C57" s="642"/>
      <c r="D57" s="649" t="s">
        <v>43</v>
      </c>
      <c r="E57" s="650"/>
      <c r="F57" s="324"/>
      <c r="G57" s="318" t="s">
        <v>467</v>
      </c>
      <c r="H57" s="322"/>
      <c r="I57" s="319"/>
      <c r="J57" s="318" t="s">
        <v>467</v>
      </c>
      <c r="K57" s="92"/>
      <c r="L57" s="56" t="str">
        <f>IF(I57="",IF(I57="","",-I57),-I57)</f>
        <v/>
      </c>
      <c r="M57" s="164" t="str">
        <f>IF(L57="","",L57*S57)</f>
        <v/>
      </c>
      <c r="N57" s="285"/>
      <c r="O57" s="302"/>
      <c r="P57" s="303"/>
      <c r="Q57" s="304"/>
      <c r="R57" s="304"/>
      <c r="S57" s="940"/>
      <c r="T57" s="274" t="s">
        <v>473</v>
      </c>
      <c r="U57" s="279"/>
      <c r="X57" s="281"/>
      <c r="Y57" s="281"/>
      <c r="Z57" s="301"/>
      <c r="AA57" s="451"/>
    </row>
    <row r="58" spans="1:27" ht="15" customHeight="1" thickBot="1" x14ac:dyDescent="0.45">
      <c r="A58" s="709"/>
      <c r="B58" s="651" t="s">
        <v>499</v>
      </c>
      <c r="C58" s="651"/>
      <c r="D58" s="651"/>
      <c r="E58" s="651"/>
      <c r="F58" s="651"/>
      <c r="G58" s="651"/>
      <c r="H58" s="651"/>
      <c r="I58" s="651"/>
      <c r="J58" s="651"/>
      <c r="K58" s="651"/>
      <c r="L58" s="651"/>
      <c r="M58" s="93" t="str">
        <f>IF(SUM(M52:M57)=0,"",SUM(M52:M57))</f>
        <v/>
      </c>
      <c r="N58" s="285"/>
      <c r="O58" s="302"/>
      <c r="P58" s="305"/>
      <c r="Q58" s="304"/>
      <c r="R58" s="304"/>
      <c r="S58" s="306"/>
      <c r="T58" s="306"/>
      <c r="U58" s="279"/>
      <c r="X58" s="281"/>
      <c r="Y58" s="451"/>
      <c r="Z58" s="281"/>
      <c r="AA58" s="451"/>
    </row>
    <row r="59" spans="1:27" ht="15" customHeight="1" thickBot="1" x14ac:dyDescent="0.45">
      <c r="A59" s="652" t="s">
        <v>500</v>
      </c>
      <c r="B59" s="653"/>
      <c r="C59" s="653"/>
      <c r="D59" s="653"/>
      <c r="E59" s="653"/>
      <c r="F59" s="653"/>
      <c r="G59" s="653"/>
      <c r="H59" s="653"/>
      <c r="I59" s="653"/>
      <c r="J59" s="653"/>
      <c r="K59" s="653"/>
      <c r="L59" s="654"/>
      <c r="M59" s="325" t="str">
        <f>IF(SUM(M35,M40,M48,M58)=0,"",SUM(M35,M40,M48,M58))</f>
        <v/>
      </c>
      <c r="N59" s="285"/>
      <c r="O59" s="361" t="s">
        <v>501</v>
      </c>
      <c r="P59" s="305"/>
      <c r="Q59" s="304"/>
      <c r="R59" s="304"/>
      <c r="S59" s="306"/>
      <c r="T59" s="306"/>
      <c r="U59" s="279"/>
      <c r="X59" s="281"/>
      <c r="Y59" s="451"/>
      <c r="Z59" s="281"/>
      <c r="AA59" s="451"/>
    </row>
    <row r="60" spans="1:27" ht="18" customHeight="1" x14ac:dyDescent="0.4">
      <c r="A60" s="453"/>
      <c r="B60" s="162"/>
      <c r="C60" s="163"/>
      <c r="D60" s="163"/>
      <c r="E60" s="163"/>
      <c r="F60" s="163"/>
      <c r="G60" s="453"/>
      <c r="H60" s="453"/>
      <c r="I60" s="453"/>
      <c r="J60" s="453"/>
      <c r="K60" s="453"/>
      <c r="L60" s="453"/>
      <c r="M60" s="53"/>
      <c r="N60" s="285"/>
      <c r="O60" s="378" t="s">
        <v>502</v>
      </c>
      <c r="P60" s="305"/>
      <c r="Q60" s="304"/>
      <c r="R60" s="304"/>
      <c r="S60" s="306"/>
      <c r="T60" s="306"/>
      <c r="U60" s="279"/>
      <c r="X60" s="281"/>
      <c r="Y60" s="451"/>
      <c r="Z60" s="281"/>
      <c r="AA60" s="451"/>
    </row>
    <row r="61" spans="1:27" ht="13.5" customHeight="1" x14ac:dyDescent="0.15">
      <c r="A61" s="454"/>
      <c r="B61" s="655" t="s">
        <v>395</v>
      </c>
      <c r="C61" s="655"/>
      <c r="D61" s="655"/>
      <c r="E61" s="655"/>
      <c r="F61" s="655"/>
      <c r="G61" s="655" t="str">
        <f>IF(P51="","",""&amp;$P51&amp;" "&amp;$R51&amp;"　"&amp;$P52&amp;" "&amp;$R52&amp;"　"&amp;$P53&amp;" "&amp;$R53&amp;"　"&amp;$P54&amp;" "&amp;$R54&amp;"")</f>
        <v/>
      </c>
      <c r="H61" s="655"/>
      <c r="I61" s="655"/>
      <c r="J61" s="655"/>
      <c r="K61" s="655"/>
      <c r="L61" s="655"/>
      <c r="M61" s="655"/>
      <c r="N61" s="284"/>
      <c r="O61" s="361" t="s">
        <v>408</v>
      </c>
      <c r="P61" s="307"/>
      <c r="Q61" s="52"/>
      <c r="S61" s="308"/>
      <c r="T61" s="452"/>
      <c r="U61" s="279"/>
    </row>
    <row r="62" spans="1:27" ht="13.5" customHeight="1" x14ac:dyDescent="0.15">
      <c r="A62" s="64"/>
      <c r="B62" s="714"/>
      <c r="C62" s="714"/>
      <c r="D62" s="714"/>
      <c r="E62" s="714"/>
      <c r="F62" s="714"/>
      <c r="G62" s="714"/>
      <c r="H62" s="714"/>
      <c r="I62" s="714"/>
      <c r="J62" s="714"/>
      <c r="K62" s="714"/>
      <c r="L62" s="714"/>
      <c r="M62" s="714"/>
      <c r="N62" s="284"/>
      <c r="O62" s="361" t="s">
        <v>503</v>
      </c>
      <c r="Q62" s="52"/>
    </row>
    <row r="63" spans="1:27" ht="13.5" customHeight="1" x14ac:dyDescent="0.15">
      <c r="A63" s="64"/>
      <c r="B63" s="714"/>
      <c r="C63" s="714"/>
      <c r="D63" s="714"/>
      <c r="E63" s="714"/>
      <c r="F63" s="714"/>
      <c r="G63" s="714"/>
      <c r="H63" s="714"/>
      <c r="I63" s="714"/>
      <c r="J63" s="714"/>
      <c r="K63" s="714"/>
      <c r="L63" s="714"/>
      <c r="M63" s="714"/>
      <c r="N63" s="284"/>
    </row>
    <row r="64" spans="1:27" ht="6" customHeight="1" x14ac:dyDescent="0.15">
      <c r="A64" s="65"/>
      <c r="B64" s="65"/>
      <c r="C64" s="65"/>
      <c r="D64" s="65"/>
      <c r="E64" s="65"/>
      <c r="F64" s="65"/>
      <c r="G64" s="65"/>
      <c r="H64" s="65"/>
      <c r="I64" s="65"/>
      <c r="J64" s="65"/>
      <c r="K64" s="65"/>
      <c r="L64" s="65"/>
      <c r="M64" s="65"/>
      <c r="N64" s="284"/>
    </row>
    <row r="65" spans="1:27" ht="18" customHeight="1" x14ac:dyDescent="0.15">
      <c r="A65" s="59"/>
      <c r="B65" s="29" t="s">
        <v>319</v>
      </c>
      <c r="C65" s="29"/>
      <c r="D65" s="29"/>
      <c r="E65" s="29"/>
      <c r="F65" s="29"/>
      <c r="G65" s="29"/>
      <c r="H65" s="29"/>
      <c r="I65" s="29"/>
      <c r="J65" s="29"/>
      <c r="K65" s="29"/>
      <c r="L65" s="60"/>
      <c r="M65" s="60"/>
      <c r="N65" s="284"/>
      <c r="X65" s="279"/>
      <c r="Y65" s="279"/>
      <c r="Z65" s="279"/>
      <c r="AA65" s="279"/>
    </row>
    <row r="66" spans="1:27" ht="15" customHeight="1" x14ac:dyDescent="0.15">
      <c r="A66" s="38"/>
      <c r="B66" s="38"/>
      <c r="C66" s="38"/>
      <c r="D66" s="38"/>
      <c r="E66" s="38"/>
      <c r="F66" s="38"/>
      <c r="G66" s="38"/>
      <c r="H66" s="38"/>
      <c r="I66" s="38"/>
      <c r="J66" s="38"/>
      <c r="K66" s="38"/>
      <c r="L66" s="60"/>
      <c r="M66" s="60"/>
      <c r="N66" s="284"/>
      <c r="O66" s="268" t="s">
        <v>272</v>
      </c>
      <c r="X66" s="279"/>
      <c r="Y66" s="279"/>
      <c r="Z66" s="279"/>
      <c r="AA66" s="279"/>
    </row>
    <row r="67" spans="1:27" ht="15" customHeight="1" x14ac:dyDescent="0.15">
      <c r="A67" s="38"/>
      <c r="B67" s="61" t="str">
        <f>B3</f>
        <v>（令和</v>
      </c>
      <c r="C67" s="62">
        <f>IF($C$3="","",$C$3)</f>
        <v>5</v>
      </c>
      <c r="D67" s="454" t="s">
        <v>111</v>
      </c>
      <c r="F67" s="66" t="s">
        <v>112</v>
      </c>
      <c r="G67" s="628" t="str">
        <f>IF('③（別紙１）事業所一覧'!B8="","",CONCATENATE(①基本情報!C4," ",'③（別紙１）事業所一覧'!B8))</f>
        <v/>
      </c>
      <c r="H67" s="629"/>
      <c r="I67" s="629"/>
      <c r="J67" s="629"/>
      <c r="K67" s="629"/>
      <c r="L67" s="630"/>
      <c r="M67" s="60"/>
      <c r="N67" s="284"/>
      <c r="O67" s="270" t="s">
        <v>274</v>
      </c>
      <c r="X67" s="279"/>
      <c r="Y67" s="279"/>
      <c r="Z67" s="279"/>
      <c r="AA67" s="279"/>
    </row>
    <row r="68" spans="1:27" ht="15" customHeight="1" x14ac:dyDescent="0.15">
      <c r="A68" s="148"/>
      <c r="B68" s="149"/>
      <c r="C68" s="150"/>
      <c r="D68" s="150"/>
      <c r="E68" s="148"/>
      <c r="F68" s="150"/>
      <c r="G68" s="151"/>
      <c r="H68" s="151"/>
      <c r="I68" s="151"/>
      <c r="J68" s="151"/>
      <c r="K68" s="151"/>
      <c r="L68" s="152"/>
      <c r="M68" s="152"/>
      <c r="N68" s="284"/>
      <c r="O68" s="270" t="s">
        <v>273</v>
      </c>
      <c r="X68" s="279"/>
      <c r="Y68" s="279"/>
      <c r="Z68" s="279"/>
      <c r="AA68" s="279"/>
    </row>
    <row r="69" spans="1:27" ht="18" customHeight="1" x14ac:dyDescent="0.15">
      <c r="A69" s="651" t="s">
        <v>0</v>
      </c>
      <c r="B69" s="651"/>
      <c r="C69" s="651"/>
      <c r="D69" s="651"/>
      <c r="E69" s="651"/>
      <c r="F69" s="624" t="s">
        <v>1</v>
      </c>
      <c r="G69" s="624"/>
      <c r="H69" s="624"/>
      <c r="I69" s="624" t="s">
        <v>46</v>
      </c>
      <c r="J69" s="624"/>
      <c r="K69" s="624"/>
      <c r="L69" s="622" t="s">
        <v>70</v>
      </c>
      <c r="M69" s="622" t="s">
        <v>72</v>
      </c>
      <c r="N69" s="452"/>
      <c r="O69" s="625" t="s">
        <v>119</v>
      </c>
      <c r="P69" s="635" t="s">
        <v>2</v>
      </c>
      <c r="Q69" s="635"/>
      <c r="R69" s="625" t="s">
        <v>119</v>
      </c>
      <c r="S69" s="635" t="s">
        <v>57</v>
      </c>
      <c r="T69" s="635"/>
      <c r="X69" s="635" t="s">
        <v>2</v>
      </c>
      <c r="Y69" s="635"/>
      <c r="Z69" s="635" t="s">
        <v>57</v>
      </c>
      <c r="AA69" s="635"/>
    </row>
    <row r="70" spans="1:27" ht="15" customHeight="1" x14ac:dyDescent="0.15">
      <c r="A70" s="651"/>
      <c r="B70" s="651"/>
      <c r="C70" s="651"/>
      <c r="D70" s="651"/>
      <c r="E70" s="651"/>
      <c r="F70" s="444" t="s">
        <v>3</v>
      </c>
      <c r="G70" s="624" t="s">
        <v>47</v>
      </c>
      <c r="H70" s="446" t="s">
        <v>48</v>
      </c>
      <c r="I70" s="444" t="s">
        <v>3</v>
      </c>
      <c r="J70" s="624" t="s">
        <v>47</v>
      </c>
      <c r="K70" s="446" t="s">
        <v>48</v>
      </c>
      <c r="L70" s="623"/>
      <c r="M70" s="623"/>
      <c r="N70" s="452"/>
      <c r="O70" s="626"/>
      <c r="P70" s="440" t="s">
        <v>3</v>
      </c>
      <c r="Q70" s="697" t="s">
        <v>83</v>
      </c>
      <c r="R70" s="626"/>
      <c r="S70" s="625" t="s">
        <v>3</v>
      </c>
      <c r="T70" s="698" t="s">
        <v>47</v>
      </c>
      <c r="X70" s="440" t="s">
        <v>3</v>
      </c>
      <c r="Y70" s="700" t="s">
        <v>83</v>
      </c>
      <c r="Z70" s="625" t="s">
        <v>3</v>
      </c>
      <c r="AA70" s="625" t="s">
        <v>47</v>
      </c>
    </row>
    <row r="71" spans="1:27" ht="15" customHeight="1" x14ac:dyDescent="0.15">
      <c r="A71" s="651"/>
      <c r="B71" s="651"/>
      <c r="C71" s="651"/>
      <c r="D71" s="651"/>
      <c r="E71" s="651"/>
      <c r="F71" s="455" t="s">
        <v>66</v>
      </c>
      <c r="G71" s="624"/>
      <c r="H71" s="447" t="s">
        <v>67</v>
      </c>
      <c r="I71" s="455" t="s">
        <v>68</v>
      </c>
      <c r="J71" s="624"/>
      <c r="K71" s="447" t="s">
        <v>69</v>
      </c>
      <c r="L71" s="445" t="s">
        <v>104</v>
      </c>
      <c r="M71" s="445" t="s">
        <v>261</v>
      </c>
      <c r="N71" s="452"/>
      <c r="O71" s="627"/>
      <c r="P71" s="441" t="s">
        <v>5</v>
      </c>
      <c r="Q71" s="697"/>
      <c r="R71" s="627"/>
      <c r="S71" s="627"/>
      <c r="T71" s="699"/>
      <c r="X71" s="441" t="s">
        <v>5</v>
      </c>
      <c r="Y71" s="700"/>
      <c r="Z71" s="627"/>
      <c r="AA71" s="627"/>
    </row>
    <row r="72" spans="1:27" ht="15" customHeight="1" x14ac:dyDescent="0.4">
      <c r="A72" s="709" t="s">
        <v>49</v>
      </c>
      <c r="B72" s="656" t="s">
        <v>106</v>
      </c>
      <c r="C72" s="657"/>
      <c r="D72" s="657"/>
      <c r="E72" s="658"/>
      <c r="F72" s="319"/>
      <c r="G72" s="318" t="s">
        <v>466</v>
      </c>
      <c r="H72" s="320" t="str">
        <f t="shared" ref="H72:H98" si="9">IF(F72="","",F72*P72)</f>
        <v/>
      </c>
      <c r="I72" s="319"/>
      <c r="J72" s="318" t="s">
        <v>466</v>
      </c>
      <c r="K72" s="320" t="str">
        <f t="shared" ref="K72:K93" si="10">IF(I72="","",I72*P72)</f>
        <v/>
      </c>
      <c r="L72" s="320" t="str">
        <f t="shared" ref="L72:L93" si="11">IF(F72="",IF(I72="","",-(I72*P72)),(F72-I72)*P72)</f>
        <v/>
      </c>
      <c r="M72" s="321" t="str">
        <f t="shared" ref="M72:M93" si="12">IF(L72="","",L72*S72*44/12)</f>
        <v/>
      </c>
      <c r="N72" s="285"/>
      <c r="O72" s="449" t="str">
        <f>IF(P72=$X$8,"","○")</f>
        <v/>
      </c>
      <c r="P72" s="351">
        <v>38.299999999999997</v>
      </c>
      <c r="Q72" s="379" t="s">
        <v>504</v>
      </c>
      <c r="R72" s="273" t="str">
        <f>IF(S72=$Z$8,"","○")</f>
        <v/>
      </c>
      <c r="S72" s="389">
        <v>1.9E-2</v>
      </c>
      <c r="T72" s="390" t="s">
        <v>277</v>
      </c>
      <c r="X72" s="355">
        <v>38.299999999999997</v>
      </c>
      <c r="Y72" s="443" t="s">
        <v>504</v>
      </c>
      <c r="Z72" s="396">
        <v>1.9E-2</v>
      </c>
      <c r="AA72" s="439" t="s">
        <v>56</v>
      </c>
    </row>
    <row r="73" spans="1:27" ht="15" customHeight="1" x14ac:dyDescent="0.4">
      <c r="A73" s="709"/>
      <c r="B73" s="656" t="s">
        <v>9</v>
      </c>
      <c r="C73" s="657"/>
      <c r="D73" s="657"/>
      <c r="E73" s="658"/>
      <c r="F73" s="319"/>
      <c r="G73" s="318" t="s">
        <v>466</v>
      </c>
      <c r="H73" s="320" t="str">
        <f t="shared" si="9"/>
        <v/>
      </c>
      <c r="I73" s="319"/>
      <c r="J73" s="318" t="s">
        <v>466</v>
      </c>
      <c r="K73" s="320" t="str">
        <f t="shared" si="10"/>
        <v/>
      </c>
      <c r="L73" s="320" t="str">
        <f t="shared" si="11"/>
        <v/>
      </c>
      <c r="M73" s="321" t="str">
        <f t="shared" si="12"/>
        <v/>
      </c>
      <c r="N73" s="285"/>
      <c r="O73" s="449" t="str">
        <f>IF(P73=$X$9,"","○")</f>
        <v/>
      </c>
      <c r="P73" s="351">
        <v>34.799999999999997</v>
      </c>
      <c r="Q73" s="379" t="s">
        <v>504</v>
      </c>
      <c r="R73" s="273" t="str">
        <f>IF(S73=$Z$9,"","○")</f>
        <v/>
      </c>
      <c r="S73" s="351">
        <v>1.83E-2</v>
      </c>
      <c r="T73" s="390" t="s">
        <v>276</v>
      </c>
      <c r="X73" s="355">
        <v>34.799999999999997</v>
      </c>
      <c r="Y73" s="443" t="s">
        <v>504</v>
      </c>
      <c r="Z73" s="355">
        <v>1.83E-2</v>
      </c>
      <c r="AA73" s="439" t="s">
        <v>56</v>
      </c>
    </row>
    <row r="74" spans="1:27" ht="15" customHeight="1" x14ac:dyDescent="0.4">
      <c r="A74" s="709"/>
      <c r="B74" s="656" t="s">
        <v>53</v>
      </c>
      <c r="C74" s="657"/>
      <c r="D74" s="657"/>
      <c r="E74" s="658"/>
      <c r="F74" s="319"/>
      <c r="G74" s="318" t="s">
        <v>466</v>
      </c>
      <c r="H74" s="320" t="str">
        <f t="shared" si="9"/>
        <v/>
      </c>
      <c r="I74" s="319"/>
      <c r="J74" s="318" t="s">
        <v>466</v>
      </c>
      <c r="K74" s="320" t="str">
        <f t="shared" si="10"/>
        <v/>
      </c>
      <c r="L74" s="320" t="str">
        <f t="shared" si="11"/>
        <v/>
      </c>
      <c r="M74" s="321" t="str">
        <f t="shared" si="12"/>
        <v/>
      </c>
      <c r="N74" s="285"/>
      <c r="O74" s="449" t="str">
        <f>IF(P74=$X$10,"","○")</f>
        <v/>
      </c>
      <c r="P74" s="351">
        <v>33.4</v>
      </c>
      <c r="Q74" s="379" t="s">
        <v>504</v>
      </c>
      <c r="R74" s="273" t="str">
        <f>IF(S74=$Z$10,"","○")</f>
        <v/>
      </c>
      <c r="S74" s="351">
        <v>1.8700000000000001E-2</v>
      </c>
      <c r="T74" s="390" t="s">
        <v>276</v>
      </c>
      <c r="X74" s="355">
        <v>33.4</v>
      </c>
      <c r="Y74" s="443" t="s">
        <v>504</v>
      </c>
      <c r="Z74" s="355">
        <v>1.8700000000000001E-2</v>
      </c>
      <c r="AA74" s="439" t="s">
        <v>56</v>
      </c>
    </row>
    <row r="75" spans="1:27" ht="15" customHeight="1" x14ac:dyDescent="0.4">
      <c r="A75" s="709"/>
      <c r="B75" s="656" t="s">
        <v>10</v>
      </c>
      <c r="C75" s="657"/>
      <c r="D75" s="657"/>
      <c r="E75" s="658"/>
      <c r="F75" s="319"/>
      <c r="G75" s="318" t="s">
        <v>466</v>
      </c>
      <c r="H75" s="320" t="str">
        <f t="shared" si="9"/>
        <v/>
      </c>
      <c r="I75" s="319"/>
      <c r="J75" s="318" t="s">
        <v>466</v>
      </c>
      <c r="K75" s="320" t="str">
        <f t="shared" si="10"/>
        <v/>
      </c>
      <c r="L75" s="320" t="str">
        <f t="shared" si="11"/>
        <v/>
      </c>
      <c r="M75" s="321" t="str">
        <f t="shared" si="12"/>
        <v/>
      </c>
      <c r="N75" s="285"/>
      <c r="O75" s="449" t="str">
        <f>IF(P75=$X$11,"","○")</f>
        <v/>
      </c>
      <c r="P75" s="351">
        <v>33.299999999999997</v>
      </c>
      <c r="Q75" s="379" t="s">
        <v>504</v>
      </c>
      <c r="R75" s="273" t="str">
        <f>IF(S75=$Z$11,"","○")</f>
        <v/>
      </c>
      <c r="S75" s="351">
        <v>1.8599999999999998E-2</v>
      </c>
      <c r="T75" s="390" t="s">
        <v>276</v>
      </c>
      <c r="X75" s="355">
        <v>33.299999999999997</v>
      </c>
      <c r="Y75" s="443" t="s">
        <v>504</v>
      </c>
      <c r="Z75" s="355">
        <v>1.8599999999999998E-2</v>
      </c>
      <c r="AA75" s="439" t="s">
        <v>56</v>
      </c>
    </row>
    <row r="76" spans="1:27" ht="15" customHeight="1" x14ac:dyDescent="0.4">
      <c r="A76" s="709"/>
      <c r="B76" s="656" t="s">
        <v>107</v>
      </c>
      <c r="C76" s="657"/>
      <c r="D76" s="657"/>
      <c r="E76" s="658"/>
      <c r="F76" s="319"/>
      <c r="G76" s="318" t="s">
        <v>466</v>
      </c>
      <c r="H76" s="320" t="str">
        <f t="shared" si="9"/>
        <v/>
      </c>
      <c r="I76" s="319"/>
      <c r="J76" s="318" t="s">
        <v>466</v>
      </c>
      <c r="K76" s="320" t="str">
        <f t="shared" si="10"/>
        <v/>
      </c>
      <c r="L76" s="320" t="str">
        <f t="shared" si="11"/>
        <v/>
      </c>
      <c r="M76" s="321" t="str">
        <f t="shared" si="12"/>
        <v/>
      </c>
      <c r="N76" s="285"/>
      <c r="O76" s="449" t="str">
        <f>IF(P76=$X$12,"","○")</f>
        <v/>
      </c>
      <c r="P76" s="351">
        <v>36.5</v>
      </c>
      <c r="Q76" s="379" t="s">
        <v>504</v>
      </c>
      <c r="R76" s="273" t="str">
        <f>IF(S76=$Z$12,"","○")</f>
        <v/>
      </c>
      <c r="S76" s="351">
        <v>1.8700000000000001E-2</v>
      </c>
      <c r="T76" s="390" t="s">
        <v>276</v>
      </c>
      <c r="X76" s="355">
        <v>36.5</v>
      </c>
      <c r="Y76" s="443" t="s">
        <v>504</v>
      </c>
      <c r="Z76" s="355">
        <v>1.8700000000000001E-2</v>
      </c>
      <c r="AA76" s="439" t="s">
        <v>56</v>
      </c>
    </row>
    <row r="77" spans="1:27" ht="15" customHeight="1" x14ac:dyDescent="0.4">
      <c r="A77" s="709"/>
      <c r="B77" s="656" t="s">
        <v>12</v>
      </c>
      <c r="C77" s="657"/>
      <c r="D77" s="657"/>
      <c r="E77" s="658"/>
      <c r="F77" s="319"/>
      <c r="G77" s="318" t="s">
        <v>466</v>
      </c>
      <c r="H77" s="320" t="str">
        <f t="shared" si="9"/>
        <v/>
      </c>
      <c r="I77" s="319"/>
      <c r="J77" s="318" t="s">
        <v>466</v>
      </c>
      <c r="K77" s="320" t="str">
        <f t="shared" si="10"/>
        <v/>
      </c>
      <c r="L77" s="320" t="str">
        <f t="shared" si="11"/>
        <v/>
      </c>
      <c r="M77" s="321" t="str">
        <f t="shared" si="12"/>
        <v/>
      </c>
      <c r="N77" s="285"/>
      <c r="O77" s="449" t="str">
        <f>IF(P77=$X$13,"","○")</f>
        <v/>
      </c>
      <c r="P77" s="380">
        <v>38</v>
      </c>
      <c r="Q77" s="379" t="s">
        <v>504</v>
      </c>
      <c r="R77" s="273" t="str">
        <f>IF(S77=$Z$13,"","○")</f>
        <v/>
      </c>
      <c r="S77" s="351">
        <v>1.8800000000000001E-2</v>
      </c>
      <c r="T77" s="390" t="s">
        <v>276</v>
      </c>
      <c r="X77" s="397">
        <v>38</v>
      </c>
      <c r="Y77" s="443" t="s">
        <v>504</v>
      </c>
      <c r="Z77" s="355">
        <v>1.8800000000000001E-2</v>
      </c>
      <c r="AA77" s="439" t="s">
        <v>56</v>
      </c>
    </row>
    <row r="78" spans="1:27" ht="15" customHeight="1" x14ac:dyDescent="0.4">
      <c r="A78" s="709"/>
      <c r="B78" s="656" t="s">
        <v>13</v>
      </c>
      <c r="C78" s="657"/>
      <c r="D78" s="657"/>
      <c r="E78" s="658"/>
      <c r="F78" s="319"/>
      <c r="G78" s="318" t="s">
        <v>466</v>
      </c>
      <c r="H78" s="320" t="str">
        <f t="shared" si="9"/>
        <v/>
      </c>
      <c r="I78" s="319"/>
      <c r="J78" s="318" t="s">
        <v>466</v>
      </c>
      <c r="K78" s="320" t="str">
        <f t="shared" si="10"/>
        <v/>
      </c>
      <c r="L78" s="320" t="str">
        <f t="shared" si="11"/>
        <v/>
      </c>
      <c r="M78" s="321" t="str">
        <f t="shared" si="12"/>
        <v/>
      </c>
      <c r="N78" s="285"/>
      <c r="O78" s="449" t="str">
        <f>IF(P78=$X$14,"","○")</f>
        <v/>
      </c>
      <c r="P78" s="351">
        <v>38.9</v>
      </c>
      <c r="Q78" s="379" t="s">
        <v>504</v>
      </c>
      <c r="R78" s="273" t="str">
        <f>IF(S78=$Z$14,"","○")</f>
        <v/>
      </c>
      <c r="S78" s="351">
        <v>1.9300000000000001E-2</v>
      </c>
      <c r="T78" s="390" t="s">
        <v>276</v>
      </c>
      <c r="X78" s="355">
        <v>38.9</v>
      </c>
      <c r="Y78" s="443" t="s">
        <v>504</v>
      </c>
      <c r="Z78" s="355">
        <v>1.9300000000000001E-2</v>
      </c>
      <c r="AA78" s="439" t="s">
        <v>56</v>
      </c>
    </row>
    <row r="79" spans="1:27" ht="15" customHeight="1" x14ac:dyDescent="0.4">
      <c r="A79" s="709"/>
      <c r="B79" s="656" t="s">
        <v>14</v>
      </c>
      <c r="C79" s="657"/>
      <c r="D79" s="657"/>
      <c r="E79" s="658"/>
      <c r="F79" s="319"/>
      <c r="G79" s="318" t="s">
        <v>466</v>
      </c>
      <c r="H79" s="320" t="str">
        <f t="shared" si="9"/>
        <v/>
      </c>
      <c r="I79" s="319"/>
      <c r="J79" s="318" t="s">
        <v>466</v>
      </c>
      <c r="K79" s="320" t="str">
        <f t="shared" si="10"/>
        <v/>
      </c>
      <c r="L79" s="320" t="str">
        <f t="shared" si="11"/>
        <v/>
      </c>
      <c r="M79" s="321" t="str">
        <f t="shared" si="12"/>
        <v/>
      </c>
      <c r="N79" s="285"/>
      <c r="O79" s="449" t="str">
        <f>IF(P79=$X$15,"","○")</f>
        <v/>
      </c>
      <c r="P79" s="351">
        <v>41.8</v>
      </c>
      <c r="Q79" s="379" t="s">
        <v>504</v>
      </c>
      <c r="R79" s="273" t="str">
        <f>IF(S79=$Z$15,"","○")</f>
        <v/>
      </c>
      <c r="S79" s="351">
        <v>2.0199999999999999E-2</v>
      </c>
      <c r="T79" s="390" t="s">
        <v>276</v>
      </c>
      <c r="X79" s="355">
        <v>41.8</v>
      </c>
      <c r="Y79" s="443" t="s">
        <v>504</v>
      </c>
      <c r="Z79" s="355">
        <v>2.0199999999999999E-2</v>
      </c>
      <c r="AA79" s="439" t="s">
        <v>56</v>
      </c>
    </row>
    <row r="80" spans="1:27" ht="15" customHeight="1" x14ac:dyDescent="0.4">
      <c r="A80" s="709"/>
      <c r="B80" s="656" t="s">
        <v>15</v>
      </c>
      <c r="C80" s="657"/>
      <c r="D80" s="657"/>
      <c r="E80" s="658"/>
      <c r="F80" s="319"/>
      <c r="G80" s="318" t="s">
        <v>463</v>
      </c>
      <c r="H80" s="320" t="str">
        <f t="shared" si="9"/>
        <v/>
      </c>
      <c r="I80" s="319"/>
      <c r="J80" s="318" t="s">
        <v>463</v>
      </c>
      <c r="K80" s="320" t="str">
        <f t="shared" si="10"/>
        <v/>
      </c>
      <c r="L80" s="320" t="str">
        <f t="shared" si="11"/>
        <v/>
      </c>
      <c r="M80" s="321" t="str">
        <f t="shared" si="12"/>
        <v/>
      </c>
      <c r="N80" s="285"/>
      <c r="O80" s="449" t="str">
        <f>IF(P80=$X$16,"","○")</f>
        <v/>
      </c>
      <c r="P80" s="380">
        <v>40</v>
      </c>
      <c r="Q80" s="379" t="s">
        <v>17</v>
      </c>
      <c r="R80" s="273" t="str">
        <f>IF(S80=$Z$16,"","○")</f>
        <v/>
      </c>
      <c r="S80" s="351">
        <v>2.0400000000000001E-2</v>
      </c>
      <c r="T80" s="390" t="s">
        <v>276</v>
      </c>
      <c r="X80" s="397">
        <v>40</v>
      </c>
      <c r="Y80" s="443" t="s">
        <v>17</v>
      </c>
      <c r="Z80" s="355">
        <v>2.0400000000000001E-2</v>
      </c>
      <c r="AA80" s="439" t="s">
        <v>56</v>
      </c>
    </row>
    <row r="81" spans="1:32" ht="15" customHeight="1" x14ac:dyDescent="0.4">
      <c r="A81" s="709"/>
      <c r="B81" s="656" t="s">
        <v>18</v>
      </c>
      <c r="C81" s="657"/>
      <c r="D81" s="657"/>
      <c r="E81" s="658"/>
      <c r="F81" s="319"/>
      <c r="G81" s="318" t="s">
        <v>463</v>
      </c>
      <c r="H81" s="320" t="str">
        <f t="shared" si="9"/>
        <v/>
      </c>
      <c r="I81" s="319"/>
      <c r="J81" s="318" t="s">
        <v>463</v>
      </c>
      <c r="K81" s="320" t="str">
        <f t="shared" si="10"/>
        <v/>
      </c>
      <c r="L81" s="320" t="str">
        <f t="shared" si="11"/>
        <v/>
      </c>
      <c r="M81" s="321" t="str">
        <f t="shared" si="12"/>
        <v/>
      </c>
      <c r="N81" s="285"/>
      <c r="O81" s="449" t="str">
        <f>IF(P81=$X$17,"","○")</f>
        <v/>
      </c>
      <c r="P81" s="351">
        <v>34.1</v>
      </c>
      <c r="Q81" s="379" t="s">
        <v>17</v>
      </c>
      <c r="R81" s="273" t="str">
        <f>IF(S81=$Z$17,"","○")</f>
        <v/>
      </c>
      <c r="S81" s="351">
        <v>2.4500000000000001E-2</v>
      </c>
      <c r="T81" s="390" t="s">
        <v>276</v>
      </c>
      <c r="X81" s="355">
        <v>34.1</v>
      </c>
      <c r="Y81" s="443" t="s">
        <v>17</v>
      </c>
      <c r="Z81" s="355">
        <v>2.4500000000000001E-2</v>
      </c>
      <c r="AA81" s="439" t="s">
        <v>56</v>
      </c>
    </row>
    <row r="82" spans="1:32" ht="15" customHeight="1" x14ac:dyDescent="0.4">
      <c r="A82" s="709"/>
      <c r="B82" s="659" t="s">
        <v>19</v>
      </c>
      <c r="C82" s="696" t="s">
        <v>20</v>
      </c>
      <c r="D82" s="696"/>
      <c r="E82" s="696"/>
      <c r="F82" s="319"/>
      <c r="G82" s="318" t="s">
        <v>463</v>
      </c>
      <c r="H82" s="320" t="str">
        <f t="shared" si="9"/>
        <v/>
      </c>
      <c r="I82" s="319"/>
      <c r="J82" s="318" t="s">
        <v>463</v>
      </c>
      <c r="K82" s="320" t="str">
        <f t="shared" si="10"/>
        <v/>
      </c>
      <c r="L82" s="320" t="str">
        <f t="shared" si="11"/>
        <v/>
      </c>
      <c r="M82" s="321" t="str">
        <f t="shared" si="12"/>
        <v/>
      </c>
      <c r="N82" s="285"/>
      <c r="O82" s="449" t="str">
        <f>IF(P82=$X$18,"","○")</f>
        <v/>
      </c>
      <c r="P82" s="351">
        <v>50.1</v>
      </c>
      <c r="Q82" s="379" t="s">
        <v>91</v>
      </c>
      <c r="R82" s="273" t="str">
        <f>IF(S82=$Z$18,"","○")</f>
        <v/>
      </c>
      <c r="S82" s="351">
        <v>1.6299999999999999E-2</v>
      </c>
      <c r="T82" s="390" t="s">
        <v>276</v>
      </c>
      <c r="X82" s="355">
        <v>50.1</v>
      </c>
      <c r="Y82" s="443" t="s">
        <v>91</v>
      </c>
      <c r="Z82" s="355">
        <v>1.6299999999999999E-2</v>
      </c>
      <c r="AA82" s="439" t="s">
        <v>56</v>
      </c>
    </row>
    <row r="83" spans="1:32" ht="15" customHeight="1" x14ac:dyDescent="0.4">
      <c r="A83" s="709"/>
      <c r="B83" s="659"/>
      <c r="C83" s="696" t="s">
        <v>21</v>
      </c>
      <c r="D83" s="696"/>
      <c r="E83" s="696"/>
      <c r="F83" s="319"/>
      <c r="G83" s="318" t="s">
        <v>262</v>
      </c>
      <c r="H83" s="320" t="str">
        <f t="shared" si="9"/>
        <v/>
      </c>
      <c r="I83" s="319"/>
      <c r="J83" s="318" t="s">
        <v>262</v>
      </c>
      <c r="K83" s="320" t="str">
        <f t="shared" si="10"/>
        <v/>
      </c>
      <c r="L83" s="320" t="str">
        <f t="shared" si="11"/>
        <v/>
      </c>
      <c r="M83" s="321" t="str">
        <f t="shared" si="12"/>
        <v/>
      </c>
      <c r="N83" s="285"/>
      <c r="O83" s="449" t="str">
        <f>IF(P83=$X$19,"","○")</f>
        <v/>
      </c>
      <c r="P83" s="351">
        <v>46.1</v>
      </c>
      <c r="Q83" s="379" t="s">
        <v>468</v>
      </c>
      <c r="R83" s="273" t="str">
        <f>IF(S83=$Z$19,"","○")</f>
        <v/>
      </c>
      <c r="S83" s="351">
        <v>1.44E-2</v>
      </c>
      <c r="T83" s="390" t="s">
        <v>276</v>
      </c>
      <c r="X83" s="355">
        <v>46.1</v>
      </c>
      <c r="Y83" s="443" t="s">
        <v>468</v>
      </c>
      <c r="Z83" s="355">
        <v>1.44E-2</v>
      </c>
      <c r="AA83" s="439" t="s">
        <v>56</v>
      </c>
    </row>
    <row r="84" spans="1:32" ht="15" customHeight="1" x14ac:dyDescent="0.4">
      <c r="A84" s="709"/>
      <c r="B84" s="659" t="s">
        <v>403</v>
      </c>
      <c r="C84" s="696" t="s">
        <v>22</v>
      </c>
      <c r="D84" s="696"/>
      <c r="E84" s="696"/>
      <c r="F84" s="319"/>
      <c r="G84" s="318" t="s">
        <v>463</v>
      </c>
      <c r="H84" s="320" t="str">
        <f t="shared" si="9"/>
        <v/>
      </c>
      <c r="I84" s="319"/>
      <c r="J84" s="318" t="s">
        <v>463</v>
      </c>
      <c r="K84" s="320" t="str">
        <f t="shared" si="10"/>
        <v/>
      </c>
      <c r="L84" s="320" t="str">
        <f t="shared" si="11"/>
        <v/>
      </c>
      <c r="M84" s="321" t="str">
        <f t="shared" si="12"/>
        <v/>
      </c>
      <c r="N84" s="285"/>
      <c r="O84" s="449" t="str">
        <f>IF(P84=$X$20,"","○")</f>
        <v/>
      </c>
      <c r="P84" s="351">
        <v>54.7</v>
      </c>
      <c r="Q84" s="379" t="s">
        <v>91</v>
      </c>
      <c r="R84" s="273" t="str">
        <f>IF(S84=$Z$20,"","○")</f>
        <v/>
      </c>
      <c r="S84" s="351">
        <v>1.3899999999999999E-2</v>
      </c>
      <c r="T84" s="390" t="s">
        <v>276</v>
      </c>
      <c r="X84" s="355">
        <v>54.7</v>
      </c>
      <c r="Y84" s="443" t="s">
        <v>91</v>
      </c>
      <c r="Z84" s="355">
        <v>1.3899999999999999E-2</v>
      </c>
      <c r="AA84" s="439" t="s">
        <v>56</v>
      </c>
    </row>
    <row r="85" spans="1:32" ht="15" customHeight="1" thickBot="1" x14ac:dyDescent="0.45">
      <c r="A85" s="709"/>
      <c r="B85" s="659"/>
      <c r="C85" s="696" t="s">
        <v>50</v>
      </c>
      <c r="D85" s="696"/>
      <c r="E85" s="696"/>
      <c r="F85" s="319"/>
      <c r="G85" s="318" t="s">
        <v>262</v>
      </c>
      <c r="H85" s="320" t="str">
        <f t="shared" si="9"/>
        <v/>
      </c>
      <c r="I85" s="319"/>
      <c r="J85" s="318" t="s">
        <v>262</v>
      </c>
      <c r="K85" s="320" t="str">
        <f t="shared" si="10"/>
        <v/>
      </c>
      <c r="L85" s="320" t="str">
        <f t="shared" si="11"/>
        <v/>
      </c>
      <c r="M85" s="321" t="str">
        <f t="shared" si="12"/>
        <v/>
      </c>
      <c r="N85" s="285"/>
      <c r="O85" s="449" t="str">
        <f>IF(P85=$X$21,"","○")</f>
        <v/>
      </c>
      <c r="P85" s="381">
        <v>38.4</v>
      </c>
      <c r="Q85" s="382" t="s">
        <v>468</v>
      </c>
      <c r="R85" s="273" t="str">
        <f>IF(S85=$Z$21,"","○")</f>
        <v/>
      </c>
      <c r="S85" s="381">
        <v>1.3899999999999999E-2</v>
      </c>
      <c r="T85" s="391" t="s">
        <v>276</v>
      </c>
      <c r="X85" s="355">
        <v>38.4</v>
      </c>
      <c r="Y85" s="443" t="s">
        <v>468</v>
      </c>
      <c r="Z85" s="355">
        <v>1.3899999999999999E-2</v>
      </c>
      <c r="AA85" s="439" t="s">
        <v>56</v>
      </c>
    </row>
    <row r="86" spans="1:32" ht="15" customHeight="1" x14ac:dyDescent="0.4">
      <c r="A86" s="709"/>
      <c r="B86" s="642" t="s">
        <v>23</v>
      </c>
      <c r="C86" s="717" t="s">
        <v>490</v>
      </c>
      <c r="D86" s="717"/>
      <c r="E86" s="717"/>
      <c r="F86" s="319"/>
      <c r="G86" s="318" t="s">
        <v>463</v>
      </c>
      <c r="H86" s="320" t="str">
        <f t="shared" si="9"/>
        <v/>
      </c>
      <c r="I86" s="319"/>
      <c r="J86" s="318" t="s">
        <v>463</v>
      </c>
      <c r="K86" s="320" t="str">
        <f t="shared" si="10"/>
        <v/>
      </c>
      <c r="L86" s="320" t="str">
        <f t="shared" si="11"/>
        <v/>
      </c>
      <c r="M86" s="321" t="str">
        <f t="shared" si="12"/>
        <v/>
      </c>
      <c r="N86" s="285"/>
      <c r="O86" s="449" t="str">
        <f>IF(P86=$X$22,"","○")</f>
        <v/>
      </c>
      <c r="P86" s="383">
        <v>28.7</v>
      </c>
      <c r="Q86" s="384" t="s">
        <v>17</v>
      </c>
      <c r="R86" s="273" t="str">
        <f>IF(S86=$Z$22,"","○")</f>
        <v/>
      </c>
      <c r="S86" s="392">
        <v>2.46E-2</v>
      </c>
      <c r="T86" s="384" t="s">
        <v>276</v>
      </c>
      <c r="X86" s="398">
        <v>28.7</v>
      </c>
      <c r="Y86" s="443" t="s">
        <v>17</v>
      </c>
      <c r="Z86" s="355">
        <v>2.46E-2</v>
      </c>
      <c r="AA86" s="439" t="s">
        <v>56</v>
      </c>
    </row>
    <row r="87" spans="1:32" ht="15" customHeight="1" thickBot="1" x14ac:dyDescent="0.45">
      <c r="A87" s="709"/>
      <c r="B87" s="642"/>
      <c r="C87" s="717" t="s">
        <v>24</v>
      </c>
      <c r="D87" s="717"/>
      <c r="E87" s="717"/>
      <c r="F87" s="319"/>
      <c r="G87" s="318" t="s">
        <v>463</v>
      </c>
      <c r="H87" s="320" t="str">
        <f t="shared" si="9"/>
        <v/>
      </c>
      <c r="I87" s="319"/>
      <c r="J87" s="318" t="s">
        <v>463</v>
      </c>
      <c r="K87" s="320" t="str">
        <f t="shared" si="10"/>
        <v/>
      </c>
      <c r="L87" s="320" t="str">
        <f t="shared" si="11"/>
        <v/>
      </c>
      <c r="M87" s="321" t="str">
        <f t="shared" si="12"/>
        <v/>
      </c>
      <c r="N87" s="285"/>
      <c r="O87" s="449" t="str">
        <f>IF(P87=$X$23,"","○")</f>
        <v/>
      </c>
      <c r="P87" s="385">
        <v>26.1</v>
      </c>
      <c r="Q87" s="386" t="s">
        <v>17</v>
      </c>
      <c r="R87" s="273" t="str">
        <f>IF(S87=$Z$23,"","○")</f>
        <v/>
      </c>
      <c r="S87" s="385">
        <v>2.4299999999999999E-2</v>
      </c>
      <c r="T87" s="386" t="s">
        <v>276</v>
      </c>
      <c r="X87" s="355">
        <v>26.1</v>
      </c>
      <c r="Y87" s="443" t="s">
        <v>17</v>
      </c>
      <c r="Z87" s="355">
        <v>2.4299999999999999E-2</v>
      </c>
      <c r="AA87" s="439" t="s">
        <v>56</v>
      </c>
    </row>
    <row r="88" spans="1:32" ht="15" customHeight="1" x14ac:dyDescent="0.4">
      <c r="A88" s="709"/>
      <c r="B88" s="642"/>
      <c r="C88" s="696" t="s">
        <v>25</v>
      </c>
      <c r="D88" s="696"/>
      <c r="E88" s="696"/>
      <c r="F88" s="319"/>
      <c r="G88" s="318" t="s">
        <v>463</v>
      </c>
      <c r="H88" s="320" t="str">
        <f t="shared" si="9"/>
        <v/>
      </c>
      <c r="I88" s="319"/>
      <c r="J88" s="318" t="s">
        <v>463</v>
      </c>
      <c r="K88" s="320" t="str">
        <f t="shared" si="10"/>
        <v/>
      </c>
      <c r="L88" s="320" t="str">
        <f t="shared" si="11"/>
        <v/>
      </c>
      <c r="M88" s="321" t="str">
        <f t="shared" si="12"/>
        <v/>
      </c>
      <c r="N88" s="285"/>
      <c r="O88" s="449" t="str">
        <f>IF(P88=$X$24,"","○")</f>
        <v/>
      </c>
      <c r="P88" s="387">
        <v>27.8</v>
      </c>
      <c r="Q88" s="388" t="s">
        <v>17</v>
      </c>
      <c r="R88" s="273" t="str">
        <f>IF(S88=$Z$24,"","○")</f>
        <v/>
      </c>
      <c r="S88" s="387">
        <v>2.5899999999999999E-2</v>
      </c>
      <c r="T88" s="393" t="s">
        <v>276</v>
      </c>
      <c r="X88" s="355">
        <v>27.8</v>
      </c>
      <c r="Y88" s="443" t="s">
        <v>17</v>
      </c>
      <c r="Z88" s="355">
        <v>2.5899999999999999E-2</v>
      </c>
      <c r="AA88" s="439" t="s">
        <v>56</v>
      </c>
    </row>
    <row r="89" spans="1:32" ht="15" customHeight="1" x14ac:dyDescent="0.4">
      <c r="A89" s="709"/>
      <c r="B89" s="642" t="s">
        <v>26</v>
      </c>
      <c r="C89" s="642"/>
      <c r="D89" s="642"/>
      <c r="E89" s="642"/>
      <c r="F89" s="319"/>
      <c r="G89" s="318" t="s">
        <v>463</v>
      </c>
      <c r="H89" s="320" t="str">
        <f t="shared" si="9"/>
        <v/>
      </c>
      <c r="I89" s="319"/>
      <c r="J89" s="318" t="s">
        <v>463</v>
      </c>
      <c r="K89" s="320" t="str">
        <f t="shared" si="10"/>
        <v/>
      </c>
      <c r="L89" s="320" t="str">
        <f t="shared" si="11"/>
        <v/>
      </c>
      <c r="M89" s="321" t="str">
        <f t="shared" si="12"/>
        <v/>
      </c>
      <c r="N89" s="285"/>
      <c r="O89" s="449" t="str">
        <f>IF(P89=$X$25,"","○")</f>
        <v/>
      </c>
      <c r="P89" s="380">
        <v>29</v>
      </c>
      <c r="Q89" s="379" t="s">
        <v>17</v>
      </c>
      <c r="R89" s="273" t="str">
        <f>IF(S89=$Z$25,"","○")</f>
        <v/>
      </c>
      <c r="S89" s="351">
        <v>2.9899999999999999E-2</v>
      </c>
      <c r="T89" s="390" t="s">
        <v>276</v>
      </c>
      <c r="X89" s="397">
        <v>29</v>
      </c>
      <c r="Y89" s="443" t="s">
        <v>17</v>
      </c>
      <c r="Z89" s="355">
        <v>2.9899999999999999E-2</v>
      </c>
      <c r="AA89" s="439" t="s">
        <v>56</v>
      </c>
    </row>
    <row r="90" spans="1:32" ht="15" customHeight="1" x14ac:dyDescent="0.4">
      <c r="A90" s="709"/>
      <c r="B90" s="642" t="s">
        <v>27</v>
      </c>
      <c r="C90" s="642"/>
      <c r="D90" s="642"/>
      <c r="E90" s="642"/>
      <c r="F90" s="319"/>
      <c r="G90" s="318" t="s">
        <v>463</v>
      </c>
      <c r="H90" s="320" t="str">
        <f t="shared" si="9"/>
        <v/>
      </c>
      <c r="I90" s="319"/>
      <c r="J90" s="318" t="s">
        <v>463</v>
      </c>
      <c r="K90" s="320" t="str">
        <f t="shared" si="10"/>
        <v/>
      </c>
      <c r="L90" s="320" t="str">
        <f t="shared" si="11"/>
        <v/>
      </c>
      <c r="M90" s="321" t="str">
        <f t="shared" si="12"/>
        <v/>
      </c>
      <c r="N90" s="285"/>
      <c r="O90" s="449" t="str">
        <f>IF(P90=$X$26,"","○")</f>
        <v/>
      </c>
      <c r="P90" s="351">
        <v>37.299999999999997</v>
      </c>
      <c r="Q90" s="379" t="s">
        <v>17</v>
      </c>
      <c r="R90" s="273" t="str">
        <f>IF(S90=$Z$26,"","○")</f>
        <v/>
      </c>
      <c r="S90" s="351">
        <v>2.0899999999999998E-2</v>
      </c>
      <c r="T90" s="390" t="s">
        <v>276</v>
      </c>
      <c r="X90" s="355">
        <v>37.299999999999997</v>
      </c>
      <c r="Y90" s="443" t="s">
        <v>17</v>
      </c>
      <c r="Z90" s="355">
        <v>2.0899999999999998E-2</v>
      </c>
      <c r="AA90" s="439" t="s">
        <v>56</v>
      </c>
    </row>
    <row r="91" spans="1:32" ht="15" customHeight="1" x14ac:dyDescent="0.4">
      <c r="A91" s="709"/>
      <c r="B91" s="642" t="s">
        <v>28</v>
      </c>
      <c r="C91" s="642"/>
      <c r="D91" s="642"/>
      <c r="E91" s="642"/>
      <c r="F91" s="319"/>
      <c r="G91" s="318" t="s">
        <v>262</v>
      </c>
      <c r="H91" s="320" t="str">
        <f t="shared" si="9"/>
        <v/>
      </c>
      <c r="I91" s="319"/>
      <c r="J91" s="318" t="s">
        <v>262</v>
      </c>
      <c r="K91" s="320" t="str">
        <f t="shared" si="10"/>
        <v/>
      </c>
      <c r="L91" s="320" t="str">
        <f t="shared" si="11"/>
        <v/>
      </c>
      <c r="M91" s="321" t="str">
        <f t="shared" si="12"/>
        <v/>
      </c>
      <c r="N91" s="285"/>
      <c r="O91" s="449" t="str">
        <f>IF(P91=$X$27,"","○")</f>
        <v/>
      </c>
      <c r="P91" s="351">
        <v>18.399999999999999</v>
      </c>
      <c r="Q91" s="379" t="s">
        <v>468</v>
      </c>
      <c r="R91" s="273" t="str">
        <f>IF(S91=$Z$27,"","○")</f>
        <v/>
      </c>
      <c r="S91" s="394">
        <v>1.09E-2</v>
      </c>
      <c r="T91" s="390" t="s">
        <v>276</v>
      </c>
      <c r="X91" s="355">
        <v>18.399999999999999</v>
      </c>
      <c r="Y91" s="443" t="s">
        <v>468</v>
      </c>
      <c r="Z91" s="374">
        <v>1.09E-2</v>
      </c>
      <c r="AA91" s="439" t="s">
        <v>56</v>
      </c>
    </row>
    <row r="92" spans="1:32" ht="15" customHeight="1" x14ac:dyDescent="0.4">
      <c r="A92" s="709"/>
      <c r="B92" s="642" t="s">
        <v>29</v>
      </c>
      <c r="C92" s="642"/>
      <c r="D92" s="642"/>
      <c r="E92" s="642"/>
      <c r="F92" s="319"/>
      <c r="G92" s="318" t="s">
        <v>262</v>
      </c>
      <c r="H92" s="320" t="str">
        <f t="shared" si="9"/>
        <v/>
      </c>
      <c r="I92" s="319"/>
      <c r="J92" s="318" t="s">
        <v>262</v>
      </c>
      <c r="K92" s="320" t="str">
        <f t="shared" si="10"/>
        <v/>
      </c>
      <c r="L92" s="320" t="str">
        <f t="shared" si="11"/>
        <v/>
      </c>
      <c r="M92" s="321" t="str">
        <f t="shared" si="12"/>
        <v/>
      </c>
      <c r="N92" s="285"/>
      <c r="O92" s="449" t="str">
        <f>IF(P92=$X$28,"","○")</f>
        <v/>
      </c>
      <c r="P92" s="351">
        <v>3.23</v>
      </c>
      <c r="Q92" s="379" t="s">
        <v>468</v>
      </c>
      <c r="R92" s="273" t="str">
        <f>IF(S92=$Z$28,"","○")</f>
        <v/>
      </c>
      <c r="S92" s="351">
        <v>2.64E-2</v>
      </c>
      <c r="T92" s="390" t="s">
        <v>276</v>
      </c>
      <c r="X92" s="355">
        <v>3.23</v>
      </c>
      <c r="Y92" s="443" t="s">
        <v>468</v>
      </c>
      <c r="Z92" s="355">
        <v>2.64E-2</v>
      </c>
      <c r="AA92" s="439" t="s">
        <v>56</v>
      </c>
    </row>
    <row r="93" spans="1:32" ht="15" customHeight="1" x14ac:dyDescent="0.4">
      <c r="A93" s="709"/>
      <c r="B93" s="642" t="s">
        <v>30</v>
      </c>
      <c r="C93" s="642"/>
      <c r="D93" s="642"/>
      <c r="E93" s="642"/>
      <c r="F93" s="319"/>
      <c r="G93" s="318" t="s">
        <v>262</v>
      </c>
      <c r="H93" s="320" t="str">
        <f t="shared" si="9"/>
        <v/>
      </c>
      <c r="I93" s="319"/>
      <c r="J93" s="318" t="s">
        <v>262</v>
      </c>
      <c r="K93" s="320" t="str">
        <f t="shared" si="10"/>
        <v/>
      </c>
      <c r="L93" s="320" t="str">
        <f t="shared" si="11"/>
        <v/>
      </c>
      <c r="M93" s="321" t="str">
        <f t="shared" si="12"/>
        <v/>
      </c>
      <c r="N93" s="285"/>
      <c r="O93" s="449" t="str">
        <f>IF(P93=$X$29,"","○")</f>
        <v/>
      </c>
      <c r="P93" s="381">
        <v>7.53</v>
      </c>
      <c r="Q93" s="382" t="s">
        <v>468</v>
      </c>
      <c r="R93" s="275" t="str">
        <f>IF(S93=$Z$29,"","○")</f>
        <v/>
      </c>
      <c r="S93" s="395">
        <v>4.2000000000000003E-2</v>
      </c>
      <c r="T93" s="390" t="s">
        <v>276</v>
      </c>
      <c r="X93" s="355">
        <v>7.53</v>
      </c>
      <c r="Y93" s="399" t="s">
        <v>468</v>
      </c>
      <c r="Z93" s="400">
        <v>4.2000000000000003E-2</v>
      </c>
      <c r="AA93" s="440" t="s">
        <v>56</v>
      </c>
    </row>
    <row r="94" spans="1:32" ht="15" customHeight="1" x14ac:dyDescent="0.4">
      <c r="A94" s="709"/>
      <c r="B94" s="710" t="s">
        <v>405</v>
      </c>
      <c r="C94" s="713"/>
      <c r="D94" s="489"/>
      <c r="E94" s="490"/>
      <c r="F94" s="347"/>
      <c r="G94" s="350"/>
      <c r="H94" s="348" t="str">
        <f t="shared" si="9"/>
        <v/>
      </c>
      <c r="I94" s="347"/>
      <c r="J94" s="350"/>
      <c r="K94" s="348" t="str">
        <f>IF(I94="","",I94*P94)</f>
        <v/>
      </c>
      <c r="L94" s="348" t="str">
        <f>IF(F94="",IF(I94="","",-(I94*P94)),(F94-I94)*P94)</f>
        <v/>
      </c>
      <c r="M94" s="349" t="str">
        <f>IF(L94="","",L94*S94*44/12)</f>
        <v/>
      </c>
      <c r="N94" s="285"/>
      <c r="O94" s="277"/>
      <c r="P94" s="351"/>
      <c r="Q94" s="352"/>
      <c r="R94" s="278"/>
      <c r="S94" s="351"/>
      <c r="T94" s="353"/>
      <c r="X94" s="286"/>
      <c r="Y94" s="354"/>
      <c r="Z94" s="355"/>
      <c r="AA94" s="439"/>
      <c r="AE94" s="52"/>
      <c r="AF94" s="52"/>
    </row>
    <row r="95" spans="1:32" ht="15" customHeight="1" x14ac:dyDescent="0.4">
      <c r="A95" s="709"/>
      <c r="B95" s="711"/>
      <c r="C95" s="713"/>
      <c r="D95" s="489"/>
      <c r="E95" s="490"/>
      <c r="F95" s="347"/>
      <c r="G95" s="350"/>
      <c r="H95" s="348" t="str">
        <f t="shared" si="9"/>
        <v/>
      </c>
      <c r="I95" s="347"/>
      <c r="J95" s="350"/>
      <c r="K95" s="348" t="str">
        <f>IF(I95="","",I95*P95)</f>
        <v/>
      </c>
      <c r="L95" s="348" t="str">
        <f>IF(F95="",IF(I95="","",-(I95*P95)),(F95-I95)*P95)</f>
        <v/>
      </c>
      <c r="M95" s="349" t="str">
        <f t="shared" ref="M95:M98" si="13">IF(L95="","",L95*S95*44/12)</f>
        <v/>
      </c>
      <c r="N95" s="285"/>
      <c r="O95" s="356"/>
      <c r="P95" s="351"/>
      <c r="Q95" s="352"/>
      <c r="R95" s="278"/>
      <c r="S95" s="351"/>
      <c r="T95" s="352"/>
      <c r="X95" s="286"/>
      <c r="Y95" s="451"/>
      <c r="Z95" s="355"/>
      <c r="AA95" s="439"/>
      <c r="AE95" s="52"/>
      <c r="AF95" s="52"/>
    </row>
    <row r="96" spans="1:32" ht="15" customHeight="1" x14ac:dyDescent="0.4">
      <c r="A96" s="709"/>
      <c r="B96" s="711"/>
      <c r="C96" s="713"/>
      <c r="D96" s="489"/>
      <c r="E96" s="490"/>
      <c r="F96" s="347"/>
      <c r="G96" s="350"/>
      <c r="H96" s="348" t="str">
        <f t="shared" si="9"/>
        <v/>
      </c>
      <c r="I96" s="347"/>
      <c r="J96" s="350"/>
      <c r="K96" s="348" t="str">
        <f>IF(I96="","",I96*P96)</f>
        <v/>
      </c>
      <c r="L96" s="348" t="str">
        <f t="shared" ref="L96:L98" si="14">IF(F96="",IF(I96="","",-(I96*P96)),(F96-I96)*P96)</f>
        <v/>
      </c>
      <c r="M96" s="349" t="str">
        <f t="shared" si="13"/>
        <v/>
      </c>
      <c r="N96" s="285"/>
      <c r="O96" s="356"/>
      <c r="P96" s="351"/>
      <c r="Q96" s="352"/>
      <c r="R96" s="278"/>
      <c r="S96" s="351"/>
      <c r="T96" s="352"/>
      <c r="X96" s="286"/>
      <c r="Y96" s="451"/>
      <c r="Z96" s="355"/>
      <c r="AA96" s="439"/>
      <c r="AE96" s="52"/>
      <c r="AF96" s="52"/>
    </row>
    <row r="97" spans="1:32" ht="15" customHeight="1" x14ac:dyDescent="0.4">
      <c r="A97" s="709"/>
      <c r="B97" s="711"/>
      <c r="C97" s="713"/>
      <c r="D97" s="489"/>
      <c r="E97" s="490"/>
      <c r="F97" s="347"/>
      <c r="G97" s="350"/>
      <c r="H97" s="348" t="str">
        <f t="shared" si="9"/>
        <v/>
      </c>
      <c r="I97" s="347"/>
      <c r="J97" s="350"/>
      <c r="K97" s="348" t="str">
        <f>IF(I97="","",I97*P97)</f>
        <v/>
      </c>
      <c r="L97" s="348" t="str">
        <f t="shared" si="14"/>
        <v/>
      </c>
      <c r="M97" s="349" t="str">
        <f t="shared" si="13"/>
        <v/>
      </c>
      <c r="N97" s="285"/>
      <c r="O97" s="356"/>
      <c r="P97" s="351"/>
      <c r="Q97" s="352"/>
      <c r="R97" s="276"/>
      <c r="S97" s="351"/>
      <c r="T97" s="352"/>
      <c r="X97" s="286"/>
      <c r="Y97" s="451"/>
      <c r="Z97" s="355"/>
      <c r="AA97" s="439"/>
      <c r="AE97" s="52"/>
      <c r="AF97" s="52"/>
    </row>
    <row r="98" spans="1:32" ht="15" customHeight="1" x14ac:dyDescent="0.4">
      <c r="A98" s="709"/>
      <c r="B98" s="712"/>
      <c r="C98" s="713"/>
      <c r="D98" s="489"/>
      <c r="E98" s="490"/>
      <c r="F98" s="347"/>
      <c r="G98" s="350"/>
      <c r="H98" s="348" t="str">
        <f t="shared" si="9"/>
        <v/>
      </c>
      <c r="I98" s="347"/>
      <c r="J98" s="350"/>
      <c r="K98" s="348" t="str">
        <f>IF(I98="","",I98*P98)</f>
        <v/>
      </c>
      <c r="L98" s="348" t="str">
        <f t="shared" si="14"/>
        <v/>
      </c>
      <c r="M98" s="349" t="str">
        <f t="shared" si="13"/>
        <v/>
      </c>
      <c r="N98" s="285"/>
      <c r="O98" s="279"/>
      <c r="P98" s="351"/>
      <c r="Q98" s="352"/>
      <c r="R98" s="451"/>
      <c r="S98" s="351"/>
      <c r="T98" s="352"/>
      <c r="X98" s="286"/>
      <c r="Y98" s="451"/>
      <c r="Z98" s="355"/>
      <c r="AA98" s="439"/>
      <c r="AE98" s="52"/>
      <c r="AF98" s="52"/>
    </row>
    <row r="99" spans="1:32" ht="15" customHeight="1" x14ac:dyDescent="0.4">
      <c r="A99" s="709"/>
      <c r="B99" s="651" t="s">
        <v>54</v>
      </c>
      <c r="C99" s="651"/>
      <c r="D99" s="651"/>
      <c r="E99" s="651"/>
      <c r="F99" s="651"/>
      <c r="G99" s="651"/>
      <c r="H99" s="651"/>
      <c r="I99" s="651"/>
      <c r="J99" s="651"/>
      <c r="K99" s="651"/>
      <c r="L99" s="651"/>
      <c r="M99" s="349" t="str">
        <f>IF(SUM(M72:M98)=0,"",SUM(M72:M98))</f>
        <v/>
      </c>
      <c r="N99" s="285"/>
      <c r="O99" s="279"/>
      <c r="P99" s="278"/>
      <c r="Q99" s="310"/>
      <c r="R99" s="278"/>
      <c r="S99" s="281"/>
      <c r="T99" s="280"/>
      <c r="U99" s="279"/>
      <c r="V99" s="279"/>
      <c r="X99" s="451"/>
      <c r="Y99" s="451"/>
      <c r="Z99" s="355"/>
      <c r="AA99" s="439"/>
      <c r="AE99" s="52"/>
      <c r="AF99" s="52"/>
    </row>
    <row r="100" spans="1:32" ht="21.75" customHeight="1" x14ac:dyDescent="0.4">
      <c r="A100" s="709"/>
      <c r="B100" s="660"/>
      <c r="C100" s="661"/>
      <c r="D100" s="661"/>
      <c r="E100" s="662"/>
      <c r="F100" s="651" t="s">
        <v>1</v>
      </c>
      <c r="G100" s="651"/>
      <c r="H100" s="651"/>
      <c r="I100" s="669" t="s">
        <v>46</v>
      </c>
      <c r="J100" s="669"/>
      <c r="K100" s="669"/>
      <c r="L100" s="622" t="s">
        <v>51</v>
      </c>
      <c r="M100" s="683" t="s">
        <v>72</v>
      </c>
      <c r="N100" s="285"/>
      <c r="O100" s="279"/>
      <c r="P100" s="357"/>
      <c r="Q100" s="358"/>
      <c r="R100" s="451"/>
      <c r="S100" s="359"/>
      <c r="T100" s="360"/>
      <c r="X100" s="286"/>
      <c r="Y100" s="451"/>
      <c r="Z100" s="355"/>
      <c r="AA100" s="439"/>
      <c r="AE100" s="52"/>
      <c r="AF100" s="52"/>
    </row>
    <row r="101" spans="1:32" ht="15" customHeight="1" thickBot="1" x14ac:dyDescent="0.45">
      <c r="A101" s="709"/>
      <c r="B101" s="663"/>
      <c r="C101" s="664"/>
      <c r="D101" s="664"/>
      <c r="E101" s="665"/>
      <c r="F101" s="444" t="s">
        <v>3</v>
      </c>
      <c r="G101" s="685" t="s">
        <v>491</v>
      </c>
      <c r="H101" s="687"/>
      <c r="I101" s="444" t="s">
        <v>3</v>
      </c>
      <c r="J101" s="685" t="s">
        <v>491</v>
      </c>
      <c r="K101" s="687"/>
      <c r="L101" s="623"/>
      <c r="M101" s="684"/>
      <c r="N101" s="285"/>
      <c r="O101" s="279"/>
      <c r="P101" s="357"/>
      <c r="Q101" s="358"/>
      <c r="R101" s="451"/>
      <c r="S101" s="359"/>
      <c r="T101" s="360"/>
      <c r="X101" s="286"/>
      <c r="Y101" s="451"/>
      <c r="Z101" s="355"/>
      <c r="AA101" s="439"/>
      <c r="AE101" s="52"/>
      <c r="AF101" s="52"/>
    </row>
    <row r="102" spans="1:32" ht="15" customHeight="1" thickTop="1" thickBot="1" x14ac:dyDescent="0.45">
      <c r="A102" s="709"/>
      <c r="B102" s="666"/>
      <c r="C102" s="667"/>
      <c r="D102" s="667"/>
      <c r="E102" s="668"/>
      <c r="F102" s="455" t="s">
        <v>66</v>
      </c>
      <c r="G102" s="686"/>
      <c r="H102" s="688"/>
      <c r="I102" s="455" t="s">
        <v>68</v>
      </c>
      <c r="J102" s="686"/>
      <c r="K102" s="688"/>
      <c r="L102" s="445" t="s">
        <v>492</v>
      </c>
      <c r="M102" s="445" t="s">
        <v>261</v>
      </c>
      <c r="N102" s="285"/>
      <c r="O102" s="361" t="s">
        <v>493</v>
      </c>
      <c r="P102" s="357"/>
      <c r="Q102" s="358"/>
      <c r="R102" s="451"/>
      <c r="S102" s="362"/>
      <c r="T102" s="363"/>
      <c r="U102" s="689" t="s">
        <v>494</v>
      </c>
      <c r="V102" s="690"/>
      <c r="X102" s="286"/>
      <c r="Y102" s="451"/>
      <c r="Z102" s="355"/>
      <c r="AA102" s="439"/>
      <c r="AE102" s="52"/>
      <c r="AF102" s="52"/>
    </row>
    <row r="103" spans="1:32" ht="15" customHeight="1" thickTop="1" thickBot="1" x14ac:dyDescent="0.45">
      <c r="A103" s="709"/>
      <c r="B103" s="691" t="s">
        <v>495</v>
      </c>
      <c r="C103" s="692"/>
      <c r="D103" s="692"/>
      <c r="E103" s="693"/>
      <c r="F103" s="347"/>
      <c r="G103" s="448" t="s">
        <v>262</v>
      </c>
      <c r="H103" s="364"/>
      <c r="I103" s="347"/>
      <c r="J103" s="448" t="s">
        <v>262</v>
      </c>
      <c r="K103" s="364"/>
      <c r="L103" s="348" t="str">
        <f>IF(F103="",IF(I103="","",F103-I103),F103-I103)</f>
        <v/>
      </c>
      <c r="M103" s="349" t="str">
        <f>IF(L103="","",L103*S103)</f>
        <v/>
      </c>
      <c r="N103" s="285"/>
      <c r="O103" s="279"/>
      <c r="P103" s="357"/>
      <c r="Q103" s="358"/>
      <c r="R103" s="365"/>
      <c r="S103" s="366"/>
      <c r="T103" s="367" t="s">
        <v>496</v>
      </c>
      <c r="U103" s="694"/>
      <c r="V103" s="695"/>
      <c r="X103" s="286"/>
      <c r="Y103" s="451"/>
      <c r="Z103" s="355"/>
      <c r="AA103" s="439"/>
      <c r="AE103" s="52"/>
      <c r="AF103" s="52"/>
    </row>
    <row r="104" spans="1:32" ht="15" customHeight="1" thickTop="1" thickBot="1" x14ac:dyDescent="0.45">
      <c r="A104" s="709"/>
      <c r="B104" s="651" t="s">
        <v>55</v>
      </c>
      <c r="C104" s="651"/>
      <c r="D104" s="651"/>
      <c r="E104" s="651"/>
      <c r="F104" s="651"/>
      <c r="G104" s="651"/>
      <c r="H104" s="651"/>
      <c r="I104" s="651"/>
      <c r="J104" s="651"/>
      <c r="K104" s="651"/>
      <c r="L104" s="651"/>
      <c r="M104" s="349" t="str">
        <f>IF(M103=0,"",M103)</f>
        <v/>
      </c>
      <c r="N104" s="285"/>
      <c r="O104" s="279" t="s">
        <v>497</v>
      </c>
      <c r="P104" s="451"/>
      <c r="Q104" s="310"/>
      <c r="R104" s="368"/>
      <c r="S104" s="369"/>
      <c r="T104" s="280"/>
      <c r="U104" s="279"/>
      <c r="V104" s="279"/>
      <c r="X104" s="451"/>
      <c r="Y104" s="451"/>
      <c r="Z104" s="355"/>
      <c r="AA104" s="439"/>
      <c r="AE104" s="52"/>
      <c r="AF104" s="52"/>
    </row>
    <row r="105" spans="1:32" ht="18" customHeight="1" thickTop="1" x14ac:dyDescent="0.15">
      <c r="A105" s="709"/>
      <c r="B105" s="670"/>
      <c r="C105" s="671"/>
      <c r="D105" s="671"/>
      <c r="E105" s="672"/>
      <c r="F105" s="651" t="s">
        <v>1</v>
      </c>
      <c r="G105" s="651"/>
      <c r="H105" s="651"/>
      <c r="I105" s="669" t="s">
        <v>46</v>
      </c>
      <c r="J105" s="669"/>
      <c r="K105" s="669"/>
      <c r="L105" s="622" t="s">
        <v>498</v>
      </c>
      <c r="M105" s="622" t="s">
        <v>72</v>
      </c>
      <c r="N105" s="452"/>
      <c r="O105" s="625" t="s">
        <v>119</v>
      </c>
      <c r="P105" s="635" t="s">
        <v>2</v>
      </c>
      <c r="Q105" s="635"/>
      <c r="R105" s="625" t="s">
        <v>119</v>
      </c>
      <c r="S105" s="635" t="s">
        <v>57</v>
      </c>
      <c r="T105" s="635"/>
      <c r="X105" s="635" t="s">
        <v>2</v>
      </c>
      <c r="Y105" s="635"/>
      <c r="Z105" s="635" t="s">
        <v>57</v>
      </c>
      <c r="AA105" s="635"/>
      <c r="AE105" s="52"/>
      <c r="AF105" s="52"/>
    </row>
    <row r="106" spans="1:32" ht="15" customHeight="1" x14ac:dyDescent="0.15">
      <c r="A106" s="709"/>
      <c r="B106" s="673"/>
      <c r="C106" s="674"/>
      <c r="D106" s="674"/>
      <c r="E106" s="675"/>
      <c r="F106" s="444" t="s">
        <v>3</v>
      </c>
      <c r="G106" s="651" t="s">
        <v>47</v>
      </c>
      <c r="H106" s="938" t="s">
        <v>48</v>
      </c>
      <c r="I106" s="444" t="s">
        <v>3</v>
      </c>
      <c r="J106" s="651" t="s">
        <v>47</v>
      </c>
      <c r="K106" s="938" t="s">
        <v>48</v>
      </c>
      <c r="L106" s="623"/>
      <c r="M106" s="623"/>
      <c r="N106" s="452"/>
      <c r="O106" s="626"/>
      <c r="P106" s="440" t="s">
        <v>3</v>
      </c>
      <c r="Q106" s="697" t="s">
        <v>83</v>
      </c>
      <c r="R106" s="626"/>
      <c r="S106" s="625" t="s">
        <v>3</v>
      </c>
      <c r="T106" s="698" t="s">
        <v>47</v>
      </c>
      <c r="X106" s="440" t="s">
        <v>3</v>
      </c>
      <c r="Y106" s="700" t="s">
        <v>83</v>
      </c>
      <c r="Z106" s="625" t="s">
        <v>3</v>
      </c>
      <c r="AA106" s="625" t="s">
        <v>47</v>
      </c>
      <c r="AE106" s="52"/>
      <c r="AF106" s="52"/>
    </row>
    <row r="107" spans="1:32" ht="15" customHeight="1" thickBot="1" x14ac:dyDescent="0.2">
      <c r="A107" s="709"/>
      <c r="B107" s="676"/>
      <c r="C107" s="677"/>
      <c r="D107" s="677"/>
      <c r="E107" s="678"/>
      <c r="F107" s="455" t="s">
        <v>66</v>
      </c>
      <c r="G107" s="651"/>
      <c r="H107" s="455" t="s">
        <v>67</v>
      </c>
      <c r="I107" s="455" t="s">
        <v>68</v>
      </c>
      <c r="J107" s="651"/>
      <c r="K107" s="455" t="s">
        <v>69</v>
      </c>
      <c r="L107" s="445" t="s">
        <v>104</v>
      </c>
      <c r="M107" s="445" t="s">
        <v>261</v>
      </c>
      <c r="N107" s="452"/>
      <c r="O107" s="627"/>
      <c r="P107" s="441" t="s">
        <v>5</v>
      </c>
      <c r="Q107" s="697"/>
      <c r="R107" s="627"/>
      <c r="S107" s="627"/>
      <c r="T107" s="699"/>
      <c r="X107" s="441" t="s">
        <v>5</v>
      </c>
      <c r="Y107" s="700"/>
      <c r="Z107" s="627"/>
      <c r="AA107" s="627"/>
      <c r="AE107" s="52"/>
      <c r="AF107" s="52"/>
    </row>
    <row r="108" spans="1:32" ht="15" customHeight="1" thickTop="1" x14ac:dyDescent="0.4">
      <c r="A108" s="709"/>
      <c r="B108" s="642" t="s">
        <v>32</v>
      </c>
      <c r="C108" s="642"/>
      <c r="D108" s="642"/>
      <c r="E108" s="642"/>
      <c r="F108" s="347"/>
      <c r="G108" s="448" t="s">
        <v>33</v>
      </c>
      <c r="H108" s="370"/>
      <c r="I108" s="347"/>
      <c r="J108" s="448" t="s">
        <v>33</v>
      </c>
      <c r="K108" s="371"/>
      <c r="L108" s="348" t="str">
        <f>IF(F108="",IF(I108="","",F108-I108),F108-I108)</f>
        <v/>
      </c>
      <c r="M108" s="349" t="str">
        <f>IF(L108="","",L108*S108)</f>
        <v/>
      </c>
      <c r="N108" s="285"/>
      <c r="O108" s="279"/>
      <c r="P108" s="281"/>
      <c r="Q108" s="282"/>
      <c r="R108" s="372" t="str">
        <f>IF(S108=$Z$44,"","○")</f>
        <v/>
      </c>
      <c r="S108" s="373">
        <v>6.54E-2</v>
      </c>
      <c r="T108" s="401" t="s">
        <v>469</v>
      </c>
      <c r="X108" s="281"/>
      <c r="Y108" s="281"/>
      <c r="Z108" s="374">
        <v>6.54E-2</v>
      </c>
      <c r="AA108" s="439" t="s">
        <v>470</v>
      </c>
      <c r="AE108" s="52"/>
      <c r="AF108" s="52"/>
    </row>
    <row r="109" spans="1:32" ht="15" customHeight="1" x14ac:dyDescent="0.4">
      <c r="A109" s="709"/>
      <c r="B109" s="642" t="s">
        <v>35</v>
      </c>
      <c r="C109" s="642"/>
      <c r="D109" s="642"/>
      <c r="E109" s="642"/>
      <c r="F109" s="347"/>
      <c r="G109" s="448" t="s">
        <v>33</v>
      </c>
      <c r="H109" s="370"/>
      <c r="I109" s="347"/>
      <c r="J109" s="448" t="s">
        <v>33</v>
      </c>
      <c r="K109" s="371"/>
      <c r="L109" s="348" t="str">
        <f>IF(F109="",IF(I109="","",F109-I109),F109-I109)</f>
        <v/>
      </c>
      <c r="M109" s="349" t="str">
        <f>IF(L109="","",L109*S109)</f>
        <v/>
      </c>
      <c r="N109" s="285"/>
      <c r="O109" s="279"/>
      <c r="P109" s="281"/>
      <c r="Q109" s="282"/>
      <c r="R109" s="372" t="str">
        <f>IF(S109=$Z$45,"","○")</f>
        <v/>
      </c>
      <c r="S109" s="375"/>
      <c r="T109" s="402" t="s">
        <v>469</v>
      </c>
      <c r="X109" s="281"/>
      <c r="Y109" s="281"/>
      <c r="Z109" s="376"/>
      <c r="AA109" s="439" t="s">
        <v>470</v>
      </c>
      <c r="AE109" s="52"/>
      <c r="AF109" s="52"/>
    </row>
    <row r="110" spans="1:32" ht="15" customHeight="1" x14ac:dyDescent="0.4">
      <c r="A110" s="709"/>
      <c r="B110" s="642" t="s">
        <v>36</v>
      </c>
      <c r="C110" s="642"/>
      <c r="D110" s="642"/>
      <c r="E110" s="642"/>
      <c r="F110" s="347"/>
      <c r="G110" s="448" t="s">
        <v>33</v>
      </c>
      <c r="H110" s="370"/>
      <c r="I110" s="347"/>
      <c r="J110" s="448" t="s">
        <v>33</v>
      </c>
      <c r="K110" s="371"/>
      <c r="L110" s="348" t="str">
        <f>IF(F110="",IF(I110="","",F110-I110),F110-I110)</f>
        <v/>
      </c>
      <c r="M110" s="349" t="str">
        <f>IF(L110="","",L110*S110)</f>
        <v/>
      </c>
      <c r="N110" s="285"/>
      <c r="O110" s="279"/>
      <c r="P110" s="281"/>
      <c r="Q110" s="282"/>
      <c r="R110" s="372" t="str">
        <f>IF(S110=$Z$46,"","○")</f>
        <v/>
      </c>
      <c r="S110" s="375"/>
      <c r="T110" s="402" t="s">
        <v>469</v>
      </c>
      <c r="X110" s="281"/>
      <c r="Y110" s="281"/>
      <c r="Z110" s="376"/>
      <c r="AA110" s="439" t="s">
        <v>470</v>
      </c>
      <c r="AE110" s="52"/>
      <c r="AF110" s="52"/>
    </row>
    <row r="111" spans="1:32" ht="15" customHeight="1" thickBot="1" x14ac:dyDescent="0.45">
      <c r="A111" s="709"/>
      <c r="B111" s="642" t="s">
        <v>37</v>
      </c>
      <c r="C111" s="642"/>
      <c r="D111" s="642"/>
      <c r="E111" s="642"/>
      <c r="F111" s="347"/>
      <c r="G111" s="448" t="s">
        <v>33</v>
      </c>
      <c r="H111" s="370"/>
      <c r="I111" s="347"/>
      <c r="J111" s="448" t="s">
        <v>33</v>
      </c>
      <c r="K111" s="371"/>
      <c r="L111" s="348" t="str">
        <f>IF(F111="",IF(I111="","",F111-I111),F111-I111)</f>
        <v/>
      </c>
      <c r="M111" s="349" t="str">
        <f>IF(L111="","",L111*S111)</f>
        <v/>
      </c>
      <c r="N111" s="285"/>
      <c r="O111" s="279"/>
      <c r="P111" s="281"/>
      <c r="Q111" s="282"/>
      <c r="R111" s="372" t="str">
        <f>IF(S111=$Z$47,"","○")</f>
        <v/>
      </c>
      <c r="S111" s="377"/>
      <c r="T111" s="403" t="s">
        <v>469</v>
      </c>
      <c r="X111" s="281"/>
      <c r="Y111" s="281"/>
      <c r="Z111" s="376"/>
      <c r="AA111" s="439" t="s">
        <v>470</v>
      </c>
      <c r="AE111" s="52"/>
      <c r="AF111" s="52"/>
    </row>
    <row r="112" spans="1:32" ht="15" customHeight="1" thickTop="1" x14ac:dyDescent="0.4">
      <c r="A112" s="709"/>
      <c r="B112" s="651" t="s">
        <v>105</v>
      </c>
      <c r="C112" s="651"/>
      <c r="D112" s="651"/>
      <c r="E112" s="651"/>
      <c r="F112" s="651"/>
      <c r="G112" s="651"/>
      <c r="H112" s="651"/>
      <c r="I112" s="651"/>
      <c r="J112" s="651"/>
      <c r="K112" s="651"/>
      <c r="L112" s="651"/>
      <c r="M112" s="349" t="str">
        <f>IF(SUM(M108:M111)=0,"",SUM(M108:M111))</f>
        <v/>
      </c>
      <c r="N112" s="285"/>
      <c r="O112" s="279" t="s">
        <v>396</v>
      </c>
      <c r="P112" s="281"/>
      <c r="Q112" s="283"/>
      <c r="R112" s="283"/>
      <c r="S112" s="281"/>
      <c r="T112" s="310"/>
      <c r="X112" s="281"/>
      <c r="Y112" s="451"/>
      <c r="Z112" s="281"/>
      <c r="AA112" s="451"/>
      <c r="AE112" s="52"/>
      <c r="AF112" s="52"/>
    </row>
    <row r="113" spans="1:27" ht="15" customHeight="1" x14ac:dyDescent="0.4">
      <c r="A113" s="651" t="s">
        <v>0</v>
      </c>
      <c r="B113" s="651"/>
      <c r="C113" s="651"/>
      <c r="D113" s="651"/>
      <c r="E113" s="651"/>
      <c r="F113" s="622" t="s">
        <v>3</v>
      </c>
      <c r="G113" s="651" t="s">
        <v>47</v>
      </c>
      <c r="H113" s="708"/>
      <c r="I113" s="622" t="s">
        <v>3</v>
      </c>
      <c r="J113" s="651" t="s">
        <v>47</v>
      </c>
      <c r="K113" s="708"/>
      <c r="L113" s="622" t="s">
        <v>51</v>
      </c>
      <c r="M113" s="683" t="s">
        <v>72</v>
      </c>
      <c r="N113" s="287"/>
      <c r="O113" s="682" t="s">
        <v>108</v>
      </c>
      <c r="P113" s="633" t="s">
        <v>388</v>
      </c>
      <c r="Q113" s="633"/>
      <c r="R113" s="632" t="s">
        <v>57</v>
      </c>
      <c r="S113" s="632"/>
      <c r="T113" s="631" t="s">
        <v>389</v>
      </c>
      <c r="U113" s="631"/>
      <c r="V113" s="632" t="s">
        <v>471</v>
      </c>
      <c r="W113" s="632"/>
      <c r="X113" s="679"/>
      <c r="Y113" s="288"/>
      <c r="Z113" s="715"/>
      <c r="AA113" s="715"/>
    </row>
    <row r="114" spans="1:27" ht="15" customHeight="1" thickBot="1" x14ac:dyDescent="0.45">
      <c r="A114" s="651"/>
      <c r="B114" s="651"/>
      <c r="C114" s="651"/>
      <c r="D114" s="651"/>
      <c r="E114" s="651"/>
      <c r="F114" s="623"/>
      <c r="G114" s="651"/>
      <c r="H114" s="708"/>
      <c r="I114" s="623"/>
      <c r="J114" s="651"/>
      <c r="K114" s="708"/>
      <c r="L114" s="623"/>
      <c r="M114" s="684"/>
      <c r="N114" s="287"/>
      <c r="O114" s="682"/>
      <c r="P114" s="634"/>
      <c r="Q114" s="634"/>
      <c r="R114" s="634" t="s">
        <v>472</v>
      </c>
      <c r="S114" s="634"/>
      <c r="T114" s="442" t="s">
        <v>392</v>
      </c>
      <c r="U114" s="442" t="s">
        <v>393</v>
      </c>
      <c r="V114" s="450" t="s">
        <v>392</v>
      </c>
      <c r="W114" s="450" t="s">
        <v>393</v>
      </c>
      <c r="X114" s="679"/>
      <c r="Y114" s="288"/>
      <c r="Z114" s="715"/>
      <c r="AA114" s="715"/>
    </row>
    <row r="115" spans="1:27" ht="15" customHeight="1" thickTop="1" x14ac:dyDescent="0.4">
      <c r="A115" s="651"/>
      <c r="B115" s="651"/>
      <c r="C115" s="651"/>
      <c r="D115" s="651"/>
      <c r="E115" s="651"/>
      <c r="F115" s="455" t="s">
        <v>66</v>
      </c>
      <c r="G115" s="651"/>
      <c r="H115" s="708"/>
      <c r="I115" s="55" t="s">
        <v>68</v>
      </c>
      <c r="J115" s="651"/>
      <c r="K115" s="708"/>
      <c r="L115" s="455" t="s">
        <v>52</v>
      </c>
      <c r="M115" s="445" t="s">
        <v>261</v>
      </c>
      <c r="N115" s="452"/>
      <c r="O115" s="289">
        <v>1</v>
      </c>
      <c r="P115" s="728"/>
      <c r="Q115" s="729"/>
      <c r="R115" s="716"/>
      <c r="S115" s="716"/>
      <c r="T115" s="313"/>
      <c r="U115" s="314"/>
      <c r="V115" s="290" t="str">
        <f>IF($R115="","",$R115*10^3*T115)</f>
        <v/>
      </c>
      <c r="W115" s="291" t="str">
        <f>IF($R115="","",$R115*10^3*U115)</f>
        <v/>
      </c>
      <c r="X115" s="679"/>
      <c r="Y115" s="451"/>
      <c r="Z115" s="715"/>
      <c r="AA115" s="715"/>
    </row>
    <row r="116" spans="1:27" ht="15" customHeight="1" x14ac:dyDescent="0.4">
      <c r="A116" s="709" t="s">
        <v>38</v>
      </c>
      <c r="B116" s="719" t="s">
        <v>387</v>
      </c>
      <c r="C116" s="720"/>
      <c r="D116" s="721"/>
      <c r="E116" s="636" t="s">
        <v>39</v>
      </c>
      <c r="F116" s="706" t="str">
        <f>IF(T119=0,"",T119)</f>
        <v/>
      </c>
      <c r="G116" s="636" t="s">
        <v>467</v>
      </c>
      <c r="H116" s="680"/>
      <c r="I116" s="680"/>
      <c r="J116" s="636" t="s">
        <v>467</v>
      </c>
      <c r="K116" s="680"/>
      <c r="L116" s="643" t="str">
        <f>IF(F116="","",F116)</f>
        <v/>
      </c>
      <c r="M116" s="645" t="str">
        <f>IF(V119=0,"",V119)</f>
        <v/>
      </c>
      <c r="N116" s="285"/>
      <c r="O116" s="289">
        <v>2</v>
      </c>
      <c r="P116" s="704"/>
      <c r="Q116" s="705"/>
      <c r="R116" s="703"/>
      <c r="S116" s="703"/>
      <c r="T116" s="292"/>
      <c r="U116" s="315"/>
      <c r="V116" s="290" t="str">
        <f t="shared" ref="V116:V118" si="15">IF($R116="","",$R116*10^3*T116)</f>
        <v/>
      </c>
      <c r="W116" s="291" t="str">
        <f>IF($R116="","",$R116*10^3*U116)</f>
        <v/>
      </c>
      <c r="X116" s="281"/>
      <c r="Y116" s="293" t="s">
        <v>116</v>
      </c>
      <c r="Z116" s="294"/>
      <c r="AA116" s="451"/>
    </row>
    <row r="117" spans="1:27" ht="15" customHeight="1" x14ac:dyDescent="0.4">
      <c r="A117" s="709"/>
      <c r="B117" s="722"/>
      <c r="C117" s="723"/>
      <c r="D117" s="724"/>
      <c r="E117" s="637"/>
      <c r="F117" s="707"/>
      <c r="G117" s="637"/>
      <c r="H117" s="681"/>
      <c r="I117" s="681"/>
      <c r="J117" s="637"/>
      <c r="K117" s="681"/>
      <c r="L117" s="644"/>
      <c r="M117" s="646"/>
      <c r="N117" s="285"/>
      <c r="O117" s="289">
        <v>3</v>
      </c>
      <c r="P117" s="704"/>
      <c r="Q117" s="705"/>
      <c r="R117" s="703"/>
      <c r="S117" s="703"/>
      <c r="T117" s="292"/>
      <c r="U117" s="315"/>
      <c r="V117" s="290" t="str">
        <f t="shared" si="15"/>
        <v/>
      </c>
      <c r="W117" s="291" t="str">
        <f>IF($R117="","",$R117*10^3*U117)</f>
        <v/>
      </c>
      <c r="X117" s="281"/>
      <c r="Y117" s="293"/>
      <c r="Z117" s="294"/>
      <c r="AA117" s="451"/>
    </row>
    <row r="118" spans="1:27" ht="15" customHeight="1" thickBot="1" x14ac:dyDescent="0.45">
      <c r="A118" s="709"/>
      <c r="B118" s="722"/>
      <c r="C118" s="723"/>
      <c r="D118" s="724"/>
      <c r="E118" s="636" t="s">
        <v>40</v>
      </c>
      <c r="F118" s="706" t="str">
        <f>IF(U119=0,"",U119)</f>
        <v/>
      </c>
      <c r="G118" s="636" t="s">
        <v>467</v>
      </c>
      <c r="H118" s="680"/>
      <c r="I118" s="680"/>
      <c r="J118" s="636" t="s">
        <v>467</v>
      </c>
      <c r="K118" s="680"/>
      <c r="L118" s="643" t="str">
        <f>IF(F118="","",F118)</f>
        <v/>
      </c>
      <c r="M118" s="645" t="str">
        <f>IF(W119=0,"",W119)</f>
        <v/>
      </c>
      <c r="N118" s="285"/>
      <c r="O118" s="289">
        <v>4</v>
      </c>
      <c r="P118" s="638"/>
      <c r="Q118" s="639"/>
      <c r="R118" s="701"/>
      <c r="S118" s="701"/>
      <c r="T118" s="316"/>
      <c r="U118" s="317"/>
      <c r="V118" s="290" t="str">
        <f t="shared" si="15"/>
        <v/>
      </c>
      <c r="W118" s="291" t="str">
        <f t="shared" ref="W118" si="16">IF($R118="","",$R118*10^3*U118)</f>
        <v/>
      </c>
      <c r="X118" s="281"/>
      <c r="Y118" s="293"/>
      <c r="Z118" s="294"/>
      <c r="AA118" s="451"/>
    </row>
    <row r="119" spans="1:27" ht="15" customHeight="1" thickTop="1" x14ac:dyDescent="0.4">
      <c r="A119" s="709"/>
      <c r="B119" s="725"/>
      <c r="C119" s="726"/>
      <c r="D119" s="727"/>
      <c r="E119" s="637"/>
      <c r="F119" s="707"/>
      <c r="G119" s="637"/>
      <c r="H119" s="681"/>
      <c r="I119" s="681"/>
      <c r="J119" s="637"/>
      <c r="K119" s="681"/>
      <c r="L119" s="644"/>
      <c r="M119" s="646"/>
      <c r="N119" s="285"/>
      <c r="O119" s="295"/>
      <c r="P119" s="702" t="s">
        <v>71</v>
      </c>
      <c r="Q119" s="702"/>
      <c r="R119" s="640"/>
      <c r="S119" s="641"/>
      <c r="T119" s="296" t="str">
        <f>IF(T115="","",SUM(T115:T118))</f>
        <v/>
      </c>
      <c r="U119" s="297" t="str">
        <f t="shared" ref="U119:W119" si="17">IF(U115="","",SUM(U115:U118))</f>
        <v/>
      </c>
      <c r="V119" s="291" t="str">
        <f t="shared" si="17"/>
        <v/>
      </c>
      <c r="W119" s="291" t="str">
        <f t="shared" si="17"/>
        <v/>
      </c>
      <c r="X119" s="281"/>
      <c r="Y119" s="293" t="s">
        <v>120</v>
      </c>
      <c r="Z119" s="294"/>
      <c r="AA119" s="451"/>
    </row>
    <row r="120" spans="1:27" ht="15" customHeight="1" x14ac:dyDescent="0.4">
      <c r="A120" s="709"/>
      <c r="B120" s="642" t="s">
        <v>41</v>
      </c>
      <c r="C120" s="642"/>
      <c r="D120" s="647" t="s">
        <v>42</v>
      </c>
      <c r="E120" s="648"/>
      <c r="F120" s="319"/>
      <c r="G120" s="318" t="s">
        <v>467</v>
      </c>
      <c r="H120" s="322"/>
      <c r="I120" s="322"/>
      <c r="J120" s="318" t="s">
        <v>467</v>
      </c>
      <c r="K120" s="323"/>
      <c r="L120" s="91" t="str">
        <f>IF(F120="","",F120)</f>
        <v/>
      </c>
      <c r="M120" s="164" t="str">
        <f>IF(L120="","",L120*S120)</f>
        <v/>
      </c>
      <c r="N120" s="285"/>
      <c r="O120" s="298"/>
      <c r="P120" s="621"/>
      <c r="Q120" s="621"/>
      <c r="R120" s="299"/>
      <c r="S120" s="940"/>
      <c r="T120" s="274" t="s">
        <v>473</v>
      </c>
      <c r="U120" s="300"/>
      <c r="V120" s="300"/>
      <c r="W120" s="300"/>
      <c r="X120" s="281"/>
      <c r="Y120" s="293" t="s">
        <v>121</v>
      </c>
      <c r="Z120" s="301"/>
      <c r="AA120" s="451"/>
    </row>
    <row r="121" spans="1:27" ht="15" customHeight="1" x14ac:dyDescent="0.4">
      <c r="A121" s="709"/>
      <c r="B121" s="642"/>
      <c r="C121" s="642"/>
      <c r="D121" s="649" t="s">
        <v>43</v>
      </c>
      <c r="E121" s="650"/>
      <c r="F121" s="324"/>
      <c r="G121" s="318" t="s">
        <v>467</v>
      </c>
      <c r="H121" s="322"/>
      <c r="I121" s="319"/>
      <c r="J121" s="318" t="s">
        <v>467</v>
      </c>
      <c r="K121" s="323"/>
      <c r="L121" s="56" t="str">
        <f>IF(I121="",IF(I121="","",-I121),-I121)</f>
        <v/>
      </c>
      <c r="M121" s="164" t="str">
        <f>IF(L121="","",L121*S121)</f>
        <v/>
      </c>
      <c r="N121" s="285"/>
      <c r="O121" s="302"/>
      <c r="P121" s="303"/>
      <c r="Q121" s="304"/>
      <c r="R121" s="304"/>
      <c r="S121" s="940"/>
      <c r="T121" s="274" t="s">
        <v>473</v>
      </c>
      <c r="U121" s="279"/>
      <c r="X121" s="281"/>
      <c r="Y121" s="281"/>
      <c r="Z121" s="301"/>
      <c r="AA121" s="451"/>
    </row>
    <row r="122" spans="1:27" ht="15" customHeight="1" thickBot="1" x14ac:dyDescent="0.45">
      <c r="A122" s="709"/>
      <c r="B122" s="651" t="s">
        <v>499</v>
      </c>
      <c r="C122" s="651"/>
      <c r="D122" s="651"/>
      <c r="E122" s="651"/>
      <c r="F122" s="651"/>
      <c r="G122" s="651"/>
      <c r="H122" s="651"/>
      <c r="I122" s="651"/>
      <c r="J122" s="651"/>
      <c r="K122" s="651"/>
      <c r="L122" s="651"/>
      <c r="M122" s="93" t="str">
        <f>IF(SUM(M116:M121)=0,"",SUM(M116:M121))</f>
        <v/>
      </c>
      <c r="N122" s="285"/>
      <c r="O122" s="302"/>
      <c r="P122" s="305"/>
      <c r="Q122" s="304"/>
      <c r="R122" s="304"/>
      <c r="S122" s="306"/>
      <c r="T122" s="306"/>
      <c r="U122" s="279"/>
      <c r="X122" s="281"/>
      <c r="Y122" s="451"/>
      <c r="Z122" s="281"/>
      <c r="AA122" s="451"/>
    </row>
    <row r="123" spans="1:27" ht="15" customHeight="1" thickBot="1" x14ac:dyDescent="0.45">
      <c r="A123" s="652" t="s">
        <v>500</v>
      </c>
      <c r="B123" s="653"/>
      <c r="C123" s="653"/>
      <c r="D123" s="653"/>
      <c r="E123" s="653"/>
      <c r="F123" s="653"/>
      <c r="G123" s="653"/>
      <c r="H123" s="653"/>
      <c r="I123" s="653"/>
      <c r="J123" s="653"/>
      <c r="K123" s="653"/>
      <c r="L123" s="654"/>
      <c r="M123" s="325" t="str">
        <f>IF(SUM(M99,M104,M112,M122)=0,"",SUM(M99,M104,M112,M122))</f>
        <v/>
      </c>
      <c r="N123" s="285"/>
      <c r="O123" s="302"/>
      <c r="P123" s="305"/>
      <c r="Q123" s="304"/>
      <c r="R123" s="304"/>
      <c r="S123" s="306"/>
      <c r="T123" s="306"/>
      <c r="U123" s="279"/>
      <c r="X123" s="281"/>
      <c r="Y123" s="451"/>
      <c r="Z123" s="281"/>
      <c r="AA123" s="451"/>
    </row>
    <row r="124" spans="1:27" ht="6" customHeight="1" x14ac:dyDescent="0.4">
      <c r="A124" s="453"/>
      <c r="B124" s="162"/>
      <c r="C124" s="163"/>
      <c r="D124" s="163"/>
      <c r="E124" s="163"/>
      <c r="F124" s="163"/>
      <c r="G124" s="453"/>
      <c r="H124" s="453"/>
      <c r="I124" s="453"/>
      <c r="J124" s="453"/>
      <c r="K124" s="453"/>
      <c r="L124" s="453"/>
      <c r="M124" s="53"/>
      <c r="N124" s="285"/>
      <c r="O124" s="302"/>
      <c r="P124" s="305"/>
      <c r="Q124" s="304"/>
      <c r="R124" s="304"/>
      <c r="S124" s="306"/>
      <c r="T124" s="306"/>
      <c r="U124" s="279"/>
      <c r="X124" s="281"/>
      <c r="Y124" s="451"/>
      <c r="Z124" s="281"/>
      <c r="AA124" s="451"/>
    </row>
    <row r="125" spans="1:27" ht="13.5" customHeight="1" x14ac:dyDescent="0.15">
      <c r="A125" s="454"/>
      <c r="B125" s="655" t="s">
        <v>395</v>
      </c>
      <c r="C125" s="655"/>
      <c r="D125" s="655"/>
      <c r="E125" s="655"/>
      <c r="F125" s="655"/>
      <c r="G125" s="655" t="str">
        <f>IF(P115="","",""&amp;$P115&amp;" "&amp;$R115&amp;"　"&amp;$P116&amp;" "&amp;$R116&amp;"　"&amp;$P117&amp;" "&amp;$R117&amp;"　"&amp;$P118&amp;" "&amp;$R118&amp;"")</f>
        <v/>
      </c>
      <c r="H125" s="655"/>
      <c r="I125" s="655"/>
      <c r="J125" s="655"/>
      <c r="K125" s="655"/>
      <c r="L125" s="655"/>
      <c r="M125" s="655"/>
      <c r="N125" s="284"/>
      <c r="O125" s="302"/>
      <c r="P125" s="307"/>
      <c r="Q125" s="308"/>
      <c r="R125" s="308"/>
      <c r="S125" s="308"/>
      <c r="T125" s="452"/>
      <c r="U125" s="279"/>
    </row>
    <row r="126" spans="1:27" ht="13.5" customHeight="1" x14ac:dyDescent="0.15">
      <c r="A126" s="64"/>
      <c r="B126" s="714"/>
      <c r="C126" s="714"/>
      <c r="D126" s="714"/>
      <c r="E126" s="714"/>
      <c r="F126" s="714"/>
      <c r="G126" s="714"/>
      <c r="H126" s="714"/>
      <c r="I126" s="714"/>
      <c r="J126" s="714"/>
      <c r="K126" s="714"/>
      <c r="L126" s="714"/>
      <c r="M126" s="714"/>
      <c r="N126" s="284"/>
      <c r="Q126" s="309"/>
    </row>
    <row r="127" spans="1:27" ht="13.5" customHeight="1" x14ac:dyDescent="0.15">
      <c r="A127" s="64"/>
      <c r="B127" s="714"/>
      <c r="C127" s="714"/>
      <c r="D127" s="714"/>
      <c r="E127" s="714"/>
      <c r="F127" s="714"/>
      <c r="G127" s="714"/>
      <c r="H127" s="714"/>
      <c r="I127" s="714"/>
      <c r="J127" s="714"/>
      <c r="K127" s="714"/>
      <c r="L127" s="714"/>
      <c r="M127" s="714"/>
      <c r="N127" s="284"/>
    </row>
    <row r="128" spans="1:27" ht="6" customHeight="1" x14ac:dyDescent="0.15">
      <c r="A128" s="65"/>
      <c r="B128" s="65"/>
      <c r="C128" s="65"/>
      <c r="D128" s="65"/>
      <c r="E128" s="65"/>
      <c r="F128" s="65"/>
      <c r="G128" s="65"/>
      <c r="H128" s="65"/>
      <c r="I128" s="65"/>
      <c r="J128" s="65"/>
      <c r="K128" s="65"/>
      <c r="L128" s="65"/>
      <c r="M128" s="65"/>
      <c r="N128" s="284"/>
    </row>
    <row r="129" spans="1:27" ht="15" customHeight="1" x14ac:dyDescent="0.15">
      <c r="A129" s="153"/>
      <c r="B129" s="38" t="s">
        <v>319</v>
      </c>
      <c r="C129" s="38"/>
      <c r="D129" s="38"/>
      <c r="E129" s="38"/>
      <c r="F129" s="38"/>
      <c r="G129" s="38"/>
      <c r="H129" s="38"/>
      <c r="I129" s="38"/>
      <c r="J129" s="38"/>
      <c r="K129" s="38"/>
      <c r="L129" s="60"/>
      <c r="M129" s="60"/>
      <c r="N129" s="284"/>
      <c r="X129" s="279"/>
      <c r="Y129" s="279"/>
      <c r="Z129" s="279"/>
      <c r="AA129" s="279"/>
    </row>
    <row r="130" spans="1:27" ht="15" customHeight="1" x14ac:dyDescent="0.15">
      <c r="A130" s="38"/>
      <c r="B130" s="38"/>
      <c r="C130" s="38"/>
      <c r="D130" s="38"/>
      <c r="E130" s="38"/>
      <c r="F130" s="38"/>
      <c r="G130" s="38"/>
      <c r="H130" s="38"/>
      <c r="I130" s="38"/>
      <c r="J130" s="38"/>
      <c r="K130" s="38"/>
      <c r="L130" s="60"/>
      <c r="M130" s="60"/>
      <c r="N130" s="284"/>
      <c r="O130" s="268" t="s">
        <v>272</v>
      </c>
      <c r="X130" s="279"/>
      <c r="Y130" s="279"/>
      <c r="Z130" s="279"/>
      <c r="AA130" s="279"/>
    </row>
    <row r="131" spans="1:27" ht="15" customHeight="1" x14ac:dyDescent="0.15">
      <c r="A131" s="38"/>
      <c r="B131" s="61" t="str">
        <f>B3</f>
        <v>（令和</v>
      </c>
      <c r="C131" s="62">
        <f>IF($C$3="","",$C$3)</f>
        <v>5</v>
      </c>
      <c r="D131" s="454" t="s">
        <v>111</v>
      </c>
      <c r="F131" s="66" t="s">
        <v>112</v>
      </c>
      <c r="G131" s="628" t="str">
        <f>IF('③（別紙１）事業所一覧'!B9="","",CONCATENATE(①基本情報!C4," ",'③（別紙１）事業所一覧'!B9))</f>
        <v/>
      </c>
      <c r="H131" s="629"/>
      <c r="I131" s="629"/>
      <c r="J131" s="629"/>
      <c r="K131" s="629"/>
      <c r="L131" s="630"/>
      <c r="M131" s="60"/>
      <c r="N131" s="284"/>
      <c r="O131" s="270" t="s">
        <v>274</v>
      </c>
      <c r="X131" s="279"/>
      <c r="Y131" s="279"/>
      <c r="Z131" s="279"/>
      <c r="AA131" s="279"/>
    </row>
    <row r="132" spans="1:27" ht="15" customHeight="1" x14ac:dyDescent="0.15">
      <c r="A132" s="148"/>
      <c r="B132" s="149"/>
      <c r="C132" s="150"/>
      <c r="D132" s="150"/>
      <c r="E132" s="148"/>
      <c r="F132" s="150"/>
      <c r="G132" s="151"/>
      <c r="H132" s="151"/>
      <c r="I132" s="151"/>
      <c r="J132" s="151"/>
      <c r="K132" s="151"/>
      <c r="L132" s="152"/>
      <c r="M132" s="152"/>
      <c r="N132" s="284"/>
      <c r="O132" s="270" t="s">
        <v>273</v>
      </c>
      <c r="X132" s="279"/>
      <c r="Y132" s="279"/>
      <c r="Z132" s="279"/>
      <c r="AA132" s="279"/>
    </row>
    <row r="133" spans="1:27" ht="18" customHeight="1" x14ac:dyDescent="0.15">
      <c r="A133" s="651" t="s">
        <v>0</v>
      </c>
      <c r="B133" s="651"/>
      <c r="C133" s="651"/>
      <c r="D133" s="651"/>
      <c r="E133" s="651"/>
      <c r="F133" s="624" t="s">
        <v>1</v>
      </c>
      <c r="G133" s="624"/>
      <c r="H133" s="624"/>
      <c r="I133" s="624" t="s">
        <v>46</v>
      </c>
      <c r="J133" s="624"/>
      <c r="K133" s="624"/>
      <c r="L133" s="622" t="s">
        <v>70</v>
      </c>
      <c r="M133" s="622" t="s">
        <v>72</v>
      </c>
      <c r="N133" s="452"/>
      <c r="O133" s="625" t="s">
        <v>119</v>
      </c>
      <c r="P133" s="635" t="s">
        <v>2</v>
      </c>
      <c r="Q133" s="635"/>
      <c r="R133" s="625" t="s">
        <v>119</v>
      </c>
      <c r="S133" s="635" t="s">
        <v>57</v>
      </c>
      <c r="T133" s="635"/>
      <c r="X133" s="635" t="s">
        <v>2</v>
      </c>
      <c r="Y133" s="635"/>
      <c r="Z133" s="635" t="s">
        <v>57</v>
      </c>
      <c r="AA133" s="635"/>
    </row>
    <row r="134" spans="1:27" ht="15" customHeight="1" x14ac:dyDescent="0.15">
      <c r="A134" s="651"/>
      <c r="B134" s="651"/>
      <c r="C134" s="651"/>
      <c r="D134" s="651"/>
      <c r="E134" s="651"/>
      <c r="F134" s="444" t="s">
        <v>3</v>
      </c>
      <c r="G134" s="624" t="s">
        <v>47</v>
      </c>
      <c r="H134" s="446" t="s">
        <v>48</v>
      </c>
      <c r="I134" s="444" t="s">
        <v>3</v>
      </c>
      <c r="J134" s="624" t="s">
        <v>47</v>
      </c>
      <c r="K134" s="446" t="s">
        <v>48</v>
      </c>
      <c r="L134" s="623"/>
      <c r="M134" s="623"/>
      <c r="N134" s="452"/>
      <c r="O134" s="626"/>
      <c r="P134" s="440" t="s">
        <v>3</v>
      </c>
      <c r="Q134" s="697" t="s">
        <v>83</v>
      </c>
      <c r="R134" s="626"/>
      <c r="S134" s="625" t="s">
        <v>3</v>
      </c>
      <c r="T134" s="698" t="s">
        <v>47</v>
      </c>
      <c r="X134" s="440" t="s">
        <v>3</v>
      </c>
      <c r="Y134" s="700" t="s">
        <v>83</v>
      </c>
      <c r="Z134" s="625" t="s">
        <v>3</v>
      </c>
      <c r="AA134" s="625" t="s">
        <v>47</v>
      </c>
    </row>
    <row r="135" spans="1:27" ht="15" customHeight="1" x14ac:dyDescent="0.15">
      <c r="A135" s="651"/>
      <c r="B135" s="651"/>
      <c r="C135" s="651"/>
      <c r="D135" s="651"/>
      <c r="E135" s="651"/>
      <c r="F135" s="455" t="s">
        <v>66</v>
      </c>
      <c r="G135" s="624"/>
      <c r="H135" s="447" t="s">
        <v>67</v>
      </c>
      <c r="I135" s="455" t="s">
        <v>68</v>
      </c>
      <c r="J135" s="624"/>
      <c r="K135" s="447" t="s">
        <v>69</v>
      </c>
      <c r="L135" s="445" t="s">
        <v>104</v>
      </c>
      <c r="M135" s="445" t="s">
        <v>261</v>
      </c>
      <c r="N135" s="452"/>
      <c r="O135" s="627"/>
      <c r="P135" s="441" t="s">
        <v>5</v>
      </c>
      <c r="Q135" s="697"/>
      <c r="R135" s="627"/>
      <c r="S135" s="627"/>
      <c r="T135" s="699"/>
      <c r="X135" s="441" t="s">
        <v>5</v>
      </c>
      <c r="Y135" s="700"/>
      <c r="Z135" s="627"/>
      <c r="AA135" s="627"/>
    </row>
    <row r="136" spans="1:27" ht="15" customHeight="1" x14ac:dyDescent="0.4">
      <c r="A136" s="709" t="s">
        <v>49</v>
      </c>
      <c r="B136" s="656" t="s">
        <v>106</v>
      </c>
      <c r="C136" s="657"/>
      <c r="D136" s="657"/>
      <c r="E136" s="658"/>
      <c r="F136" s="319"/>
      <c r="G136" s="318" t="s">
        <v>466</v>
      </c>
      <c r="H136" s="320" t="str">
        <f t="shared" ref="H136:H162" si="18">IF(F136="","",F136*P136)</f>
        <v/>
      </c>
      <c r="I136" s="319"/>
      <c r="J136" s="318" t="s">
        <v>466</v>
      </c>
      <c r="K136" s="320" t="str">
        <f t="shared" ref="K136:K157" si="19">IF(I136="","",I136*P136)</f>
        <v/>
      </c>
      <c r="L136" s="320" t="str">
        <f t="shared" ref="L136:L157" si="20">IF(F136="",IF(I136="","",-(I136*P136)),(F136-I136)*P136)</f>
        <v/>
      </c>
      <c r="M136" s="321" t="str">
        <f t="shared" ref="M136:M157" si="21">IF(L136="","",L136*S136*44/12)</f>
        <v/>
      </c>
      <c r="N136" s="285"/>
      <c r="O136" s="449" t="str">
        <f>IF(P136=$X$8,"","○")</f>
        <v/>
      </c>
      <c r="P136" s="351">
        <v>38.299999999999997</v>
      </c>
      <c r="Q136" s="379" t="s">
        <v>504</v>
      </c>
      <c r="R136" s="273" t="str">
        <f>IF(S136=$Z$8,"","○")</f>
        <v/>
      </c>
      <c r="S136" s="389">
        <v>1.9E-2</v>
      </c>
      <c r="T136" s="390" t="s">
        <v>277</v>
      </c>
      <c r="X136" s="355">
        <v>38.299999999999997</v>
      </c>
      <c r="Y136" s="443" t="s">
        <v>504</v>
      </c>
      <c r="Z136" s="396">
        <v>1.9E-2</v>
      </c>
      <c r="AA136" s="439" t="s">
        <v>56</v>
      </c>
    </row>
    <row r="137" spans="1:27" ht="15" customHeight="1" x14ac:dyDescent="0.4">
      <c r="A137" s="709"/>
      <c r="B137" s="656" t="s">
        <v>9</v>
      </c>
      <c r="C137" s="657"/>
      <c r="D137" s="657"/>
      <c r="E137" s="658"/>
      <c r="F137" s="319"/>
      <c r="G137" s="318" t="s">
        <v>466</v>
      </c>
      <c r="H137" s="320" t="str">
        <f t="shared" si="18"/>
        <v/>
      </c>
      <c r="I137" s="319"/>
      <c r="J137" s="318" t="s">
        <v>466</v>
      </c>
      <c r="K137" s="320" t="str">
        <f t="shared" si="19"/>
        <v/>
      </c>
      <c r="L137" s="320" t="str">
        <f t="shared" si="20"/>
        <v/>
      </c>
      <c r="M137" s="321" t="str">
        <f t="shared" si="21"/>
        <v/>
      </c>
      <c r="N137" s="285"/>
      <c r="O137" s="449" t="str">
        <f>IF(P137=$X$9,"","○")</f>
        <v/>
      </c>
      <c r="P137" s="351">
        <v>34.799999999999997</v>
      </c>
      <c r="Q137" s="379" t="s">
        <v>504</v>
      </c>
      <c r="R137" s="273" t="str">
        <f>IF(S137=$Z$9,"","○")</f>
        <v/>
      </c>
      <c r="S137" s="351">
        <v>1.83E-2</v>
      </c>
      <c r="T137" s="390" t="s">
        <v>276</v>
      </c>
      <c r="X137" s="355">
        <v>34.799999999999997</v>
      </c>
      <c r="Y137" s="443" t="s">
        <v>504</v>
      </c>
      <c r="Z137" s="355">
        <v>1.83E-2</v>
      </c>
      <c r="AA137" s="439" t="s">
        <v>56</v>
      </c>
    </row>
    <row r="138" spans="1:27" ht="15" customHeight="1" x14ac:dyDescent="0.4">
      <c r="A138" s="709"/>
      <c r="B138" s="656" t="s">
        <v>53</v>
      </c>
      <c r="C138" s="657"/>
      <c r="D138" s="657"/>
      <c r="E138" s="658"/>
      <c r="F138" s="319"/>
      <c r="G138" s="318" t="s">
        <v>466</v>
      </c>
      <c r="H138" s="320" t="str">
        <f t="shared" si="18"/>
        <v/>
      </c>
      <c r="I138" s="319"/>
      <c r="J138" s="318" t="s">
        <v>466</v>
      </c>
      <c r="K138" s="320" t="str">
        <f t="shared" si="19"/>
        <v/>
      </c>
      <c r="L138" s="320" t="str">
        <f t="shared" si="20"/>
        <v/>
      </c>
      <c r="M138" s="321" t="str">
        <f t="shared" si="21"/>
        <v/>
      </c>
      <c r="N138" s="285"/>
      <c r="O138" s="449" t="str">
        <f>IF(P138=$X$10,"","○")</f>
        <v/>
      </c>
      <c r="P138" s="351">
        <v>33.4</v>
      </c>
      <c r="Q138" s="379" t="s">
        <v>504</v>
      </c>
      <c r="R138" s="273" t="str">
        <f>IF(S138=$Z$10,"","○")</f>
        <v/>
      </c>
      <c r="S138" s="351">
        <v>1.8700000000000001E-2</v>
      </c>
      <c r="T138" s="390" t="s">
        <v>276</v>
      </c>
      <c r="X138" s="355">
        <v>33.4</v>
      </c>
      <c r="Y138" s="443" t="s">
        <v>504</v>
      </c>
      <c r="Z138" s="355">
        <v>1.8700000000000001E-2</v>
      </c>
      <c r="AA138" s="439" t="s">
        <v>56</v>
      </c>
    </row>
    <row r="139" spans="1:27" ht="15" customHeight="1" x14ac:dyDescent="0.4">
      <c r="A139" s="709"/>
      <c r="B139" s="656" t="s">
        <v>10</v>
      </c>
      <c r="C139" s="657"/>
      <c r="D139" s="657"/>
      <c r="E139" s="658"/>
      <c r="F139" s="319"/>
      <c r="G139" s="318" t="s">
        <v>466</v>
      </c>
      <c r="H139" s="320" t="str">
        <f t="shared" si="18"/>
        <v/>
      </c>
      <c r="I139" s="319"/>
      <c r="J139" s="318" t="s">
        <v>466</v>
      </c>
      <c r="K139" s="320" t="str">
        <f t="shared" si="19"/>
        <v/>
      </c>
      <c r="L139" s="320" t="str">
        <f t="shared" si="20"/>
        <v/>
      </c>
      <c r="M139" s="321" t="str">
        <f t="shared" si="21"/>
        <v/>
      </c>
      <c r="N139" s="285"/>
      <c r="O139" s="449" t="str">
        <f>IF(P139=$X$11,"","○")</f>
        <v/>
      </c>
      <c r="P139" s="351">
        <v>33.299999999999997</v>
      </c>
      <c r="Q139" s="379" t="s">
        <v>504</v>
      </c>
      <c r="R139" s="273" t="str">
        <f>IF(S139=$Z$11,"","○")</f>
        <v/>
      </c>
      <c r="S139" s="351">
        <v>1.8599999999999998E-2</v>
      </c>
      <c r="T139" s="390" t="s">
        <v>276</v>
      </c>
      <c r="X139" s="355">
        <v>33.299999999999997</v>
      </c>
      <c r="Y139" s="443" t="s">
        <v>504</v>
      </c>
      <c r="Z139" s="355">
        <v>1.8599999999999998E-2</v>
      </c>
      <c r="AA139" s="439" t="s">
        <v>56</v>
      </c>
    </row>
    <row r="140" spans="1:27" ht="15" customHeight="1" x14ac:dyDescent="0.4">
      <c r="A140" s="709"/>
      <c r="B140" s="656" t="s">
        <v>107</v>
      </c>
      <c r="C140" s="657"/>
      <c r="D140" s="657"/>
      <c r="E140" s="658"/>
      <c r="F140" s="319"/>
      <c r="G140" s="318" t="s">
        <v>466</v>
      </c>
      <c r="H140" s="320" t="str">
        <f t="shared" si="18"/>
        <v/>
      </c>
      <c r="I140" s="319"/>
      <c r="J140" s="318" t="s">
        <v>466</v>
      </c>
      <c r="K140" s="320" t="str">
        <f t="shared" si="19"/>
        <v/>
      </c>
      <c r="L140" s="320" t="str">
        <f t="shared" si="20"/>
        <v/>
      </c>
      <c r="M140" s="321" t="str">
        <f t="shared" si="21"/>
        <v/>
      </c>
      <c r="N140" s="285"/>
      <c r="O140" s="449" t="str">
        <f>IF(P140=$X$12,"","○")</f>
        <v/>
      </c>
      <c r="P140" s="351">
        <v>36.5</v>
      </c>
      <c r="Q140" s="379" t="s">
        <v>504</v>
      </c>
      <c r="R140" s="273" t="str">
        <f>IF(S140=$Z$12,"","○")</f>
        <v/>
      </c>
      <c r="S140" s="351">
        <v>1.8700000000000001E-2</v>
      </c>
      <c r="T140" s="390" t="s">
        <v>276</v>
      </c>
      <c r="X140" s="355">
        <v>36.5</v>
      </c>
      <c r="Y140" s="443" t="s">
        <v>504</v>
      </c>
      <c r="Z140" s="355">
        <v>1.8700000000000001E-2</v>
      </c>
      <c r="AA140" s="439" t="s">
        <v>56</v>
      </c>
    </row>
    <row r="141" spans="1:27" ht="15" customHeight="1" x14ac:dyDescent="0.4">
      <c r="A141" s="709"/>
      <c r="B141" s="656" t="s">
        <v>12</v>
      </c>
      <c r="C141" s="657"/>
      <c r="D141" s="657"/>
      <c r="E141" s="658"/>
      <c r="F141" s="319"/>
      <c r="G141" s="318" t="s">
        <v>466</v>
      </c>
      <c r="H141" s="320" t="str">
        <f t="shared" si="18"/>
        <v/>
      </c>
      <c r="I141" s="319"/>
      <c r="J141" s="318" t="s">
        <v>466</v>
      </c>
      <c r="K141" s="320" t="str">
        <f t="shared" si="19"/>
        <v/>
      </c>
      <c r="L141" s="320" t="str">
        <f t="shared" si="20"/>
        <v/>
      </c>
      <c r="M141" s="321" t="str">
        <f t="shared" si="21"/>
        <v/>
      </c>
      <c r="N141" s="285"/>
      <c r="O141" s="449" t="str">
        <f>IF(P141=$X$13,"","○")</f>
        <v/>
      </c>
      <c r="P141" s="380">
        <v>38</v>
      </c>
      <c r="Q141" s="379" t="s">
        <v>504</v>
      </c>
      <c r="R141" s="273" t="str">
        <f>IF(S141=$Z$13,"","○")</f>
        <v/>
      </c>
      <c r="S141" s="351">
        <v>1.8800000000000001E-2</v>
      </c>
      <c r="T141" s="390" t="s">
        <v>276</v>
      </c>
      <c r="X141" s="397">
        <v>38</v>
      </c>
      <c r="Y141" s="443" t="s">
        <v>504</v>
      </c>
      <c r="Z141" s="355">
        <v>1.8800000000000001E-2</v>
      </c>
      <c r="AA141" s="439" t="s">
        <v>56</v>
      </c>
    </row>
    <row r="142" spans="1:27" ht="15" customHeight="1" x14ac:dyDescent="0.4">
      <c r="A142" s="709"/>
      <c r="B142" s="656" t="s">
        <v>13</v>
      </c>
      <c r="C142" s="657"/>
      <c r="D142" s="657"/>
      <c r="E142" s="658"/>
      <c r="F142" s="319"/>
      <c r="G142" s="318" t="s">
        <v>466</v>
      </c>
      <c r="H142" s="320" t="str">
        <f t="shared" si="18"/>
        <v/>
      </c>
      <c r="I142" s="319"/>
      <c r="J142" s="318" t="s">
        <v>466</v>
      </c>
      <c r="K142" s="320" t="str">
        <f t="shared" si="19"/>
        <v/>
      </c>
      <c r="L142" s="320" t="str">
        <f t="shared" si="20"/>
        <v/>
      </c>
      <c r="M142" s="321" t="str">
        <f t="shared" si="21"/>
        <v/>
      </c>
      <c r="N142" s="285"/>
      <c r="O142" s="449" t="str">
        <f>IF(P142=$X$14,"","○")</f>
        <v/>
      </c>
      <c r="P142" s="351">
        <v>38.9</v>
      </c>
      <c r="Q142" s="379" t="s">
        <v>504</v>
      </c>
      <c r="R142" s="273" t="str">
        <f>IF(S142=$Z$14,"","○")</f>
        <v/>
      </c>
      <c r="S142" s="351">
        <v>1.9300000000000001E-2</v>
      </c>
      <c r="T142" s="390" t="s">
        <v>276</v>
      </c>
      <c r="X142" s="355">
        <v>38.9</v>
      </c>
      <c r="Y142" s="443" t="s">
        <v>504</v>
      </c>
      <c r="Z142" s="355">
        <v>1.9300000000000001E-2</v>
      </c>
      <c r="AA142" s="439" t="s">
        <v>56</v>
      </c>
    </row>
    <row r="143" spans="1:27" ht="15" customHeight="1" x14ac:dyDescent="0.4">
      <c r="A143" s="709"/>
      <c r="B143" s="656" t="s">
        <v>14</v>
      </c>
      <c r="C143" s="657"/>
      <c r="D143" s="657"/>
      <c r="E143" s="658"/>
      <c r="F143" s="319"/>
      <c r="G143" s="318" t="s">
        <v>466</v>
      </c>
      <c r="H143" s="320" t="str">
        <f t="shared" si="18"/>
        <v/>
      </c>
      <c r="I143" s="319"/>
      <c r="J143" s="318" t="s">
        <v>466</v>
      </c>
      <c r="K143" s="320" t="str">
        <f t="shared" si="19"/>
        <v/>
      </c>
      <c r="L143" s="320" t="str">
        <f t="shared" si="20"/>
        <v/>
      </c>
      <c r="M143" s="321" t="str">
        <f t="shared" si="21"/>
        <v/>
      </c>
      <c r="N143" s="285"/>
      <c r="O143" s="449" t="str">
        <f>IF(P143=$X$15,"","○")</f>
        <v/>
      </c>
      <c r="P143" s="351">
        <v>41.8</v>
      </c>
      <c r="Q143" s="379" t="s">
        <v>504</v>
      </c>
      <c r="R143" s="273" t="str">
        <f>IF(S143=$Z$15,"","○")</f>
        <v/>
      </c>
      <c r="S143" s="351">
        <v>2.0199999999999999E-2</v>
      </c>
      <c r="T143" s="390" t="s">
        <v>276</v>
      </c>
      <c r="X143" s="355">
        <v>41.8</v>
      </c>
      <c r="Y143" s="443" t="s">
        <v>504</v>
      </c>
      <c r="Z143" s="355">
        <v>2.0199999999999999E-2</v>
      </c>
      <c r="AA143" s="439" t="s">
        <v>56</v>
      </c>
    </row>
    <row r="144" spans="1:27" ht="15" customHeight="1" x14ac:dyDescent="0.4">
      <c r="A144" s="709"/>
      <c r="B144" s="656" t="s">
        <v>15</v>
      </c>
      <c r="C144" s="657"/>
      <c r="D144" s="657"/>
      <c r="E144" s="658"/>
      <c r="F144" s="319"/>
      <c r="G144" s="318" t="s">
        <v>463</v>
      </c>
      <c r="H144" s="320" t="str">
        <f t="shared" si="18"/>
        <v/>
      </c>
      <c r="I144" s="319"/>
      <c r="J144" s="318" t="s">
        <v>463</v>
      </c>
      <c r="K144" s="320" t="str">
        <f t="shared" si="19"/>
        <v/>
      </c>
      <c r="L144" s="320" t="str">
        <f t="shared" si="20"/>
        <v/>
      </c>
      <c r="M144" s="321" t="str">
        <f t="shared" si="21"/>
        <v/>
      </c>
      <c r="N144" s="285"/>
      <c r="O144" s="449" t="str">
        <f>IF(P144=$X$16,"","○")</f>
        <v/>
      </c>
      <c r="P144" s="380">
        <v>40</v>
      </c>
      <c r="Q144" s="379" t="s">
        <v>17</v>
      </c>
      <c r="R144" s="273" t="str">
        <f>IF(S144=$Z$16,"","○")</f>
        <v/>
      </c>
      <c r="S144" s="351">
        <v>2.0400000000000001E-2</v>
      </c>
      <c r="T144" s="390" t="s">
        <v>276</v>
      </c>
      <c r="X144" s="397">
        <v>40</v>
      </c>
      <c r="Y144" s="443" t="s">
        <v>17</v>
      </c>
      <c r="Z144" s="355">
        <v>2.0400000000000001E-2</v>
      </c>
      <c r="AA144" s="439" t="s">
        <v>56</v>
      </c>
    </row>
    <row r="145" spans="1:32" ht="15" customHeight="1" x14ac:dyDescent="0.4">
      <c r="A145" s="709"/>
      <c r="B145" s="656" t="s">
        <v>18</v>
      </c>
      <c r="C145" s="657"/>
      <c r="D145" s="657"/>
      <c r="E145" s="658"/>
      <c r="F145" s="319"/>
      <c r="G145" s="318" t="s">
        <v>463</v>
      </c>
      <c r="H145" s="320" t="str">
        <f t="shared" si="18"/>
        <v/>
      </c>
      <c r="I145" s="319"/>
      <c r="J145" s="318" t="s">
        <v>463</v>
      </c>
      <c r="K145" s="320" t="str">
        <f t="shared" si="19"/>
        <v/>
      </c>
      <c r="L145" s="320" t="str">
        <f t="shared" si="20"/>
        <v/>
      </c>
      <c r="M145" s="321" t="str">
        <f t="shared" si="21"/>
        <v/>
      </c>
      <c r="N145" s="285"/>
      <c r="O145" s="449" t="str">
        <f>IF(P145=$X$17,"","○")</f>
        <v/>
      </c>
      <c r="P145" s="351">
        <v>34.1</v>
      </c>
      <c r="Q145" s="379" t="s">
        <v>17</v>
      </c>
      <c r="R145" s="273" t="str">
        <f>IF(S145=$Z$17,"","○")</f>
        <v/>
      </c>
      <c r="S145" s="351">
        <v>2.4500000000000001E-2</v>
      </c>
      <c r="T145" s="390" t="s">
        <v>276</v>
      </c>
      <c r="X145" s="355">
        <v>34.1</v>
      </c>
      <c r="Y145" s="443" t="s">
        <v>17</v>
      </c>
      <c r="Z145" s="355">
        <v>2.4500000000000001E-2</v>
      </c>
      <c r="AA145" s="439" t="s">
        <v>56</v>
      </c>
    </row>
    <row r="146" spans="1:32" ht="15" customHeight="1" x14ac:dyDescent="0.4">
      <c r="A146" s="709"/>
      <c r="B146" s="659" t="s">
        <v>19</v>
      </c>
      <c r="C146" s="696" t="s">
        <v>20</v>
      </c>
      <c r="D146" s="696"/>
      <c r="E146" s="696"/>
      <c r="F146" s="319"/>
      <c r="G146" s="318" t="s">
        <v>463</v>
      </c>
      <c r="H146" s="320" t="str">
        <f t="shared" si="18"/>
        <v/>
      </c>
      <c r="I146" s="319"/>
      <c r="J146" s="318" t="s">
        <v>463</v>
      </c>
      <c r="K146" s="320" t="str">
        <f t="shared" si="19"/>
        <v/>
      </c>
      <c r="L146" s="320" t="str">
        <f t="shared" si="20"/>
        <v/>
      </c>
      <c r="M146" s="321" t="str">
        <f t="shared" si="21"/>
        <v/>
      </c>
      <c r="N146" s="285"/>
      <c r="O146" s="449" t="str">
        <f>IF(P146=$X$18,"","○")</f>
        <v/>
      </c>
      <c r="P146" s="351">
        <v>50.1</v>
      </c>
      <c r="Q146" s="379" t="s">
        <v>91</v>
      </c>
      <c r="R146" s="273" t="str">
        <f>IF(S146=$Z$18,"","○")</f>
        <v/>
      </c>
      <c r="S146" s="351">
        <v>1.6299999999999999E-2</v>
      </c>
      <c r="T146" s="390" t="s">
        <v>276</v>
      </c>
      <c r="X146" s="355">
        <v>50.1</v>
      </c>
      <c r="Y146" s="443" t="s">
        <v>91</v>
      </c>
      <c r="Z146" s="355">
        <v>1.6299999999999999E-2</v>
      </c>
      <c r="AA146" s="439" t="s">
        <v>56</v>
      </c>
    </row>
    <row r="147" spans="1:32" ht="15" customHeight="1" x14ac:dyDescent="0.4">
      <c r="A147" s="709"/>
      <c r="B147" s="659"/>
      <c r="C147" s="696" t="s">
        <v>21</v>
      </c>
      <c r="D147" s="696"/>
      <c r="E147" s="696"/>
      <c r="F147" s="319"/>
      <c r="G147" s="318" t="s">
        <v>262</v>
      </c>
      <c r="H147" s="320" t="str">
        <f t="shared" si="18"/>
        <v/>
      </c>
      <c r="I147" s="319"/>
      <c r="J147" s="318" t="s">
        <v>262</v>
      </c>
      <c r="K147" s="320" t="str">
        <f t="shared" si="19"/>
        <v/>
      </c>
      <c r="L147" s="320" t="str">
        <f t="shared" si="20"/>
        <v/>
      </c>
      <c r="M147" s="321" t="str">
        <f t="shared" si="21"/>
        <v/>
      </c>
      <c r="N147" s="285"/>
      <c r="O147" s="449" t="str">
        <f>IF(P147=$X$19,"","○")</f>
        <v/>
      </c>
      <c r="P147" s="351">
        <v>46.1</v>
      </c>
      <c r="Q147" s="379" t="s">
        <v>468</v>
      </c>
      <c r="R147" s="273" t="str">
        <f>IF(S147=$Z$19,"","○")</f>
        <v/>
      </c>
      <c r="S147" s="351">
        <v>1.44E-2</v>
      </c>
      <c r="T147" s="390" t="s">
        <v>276</v>
      </c>
      <c r="X147" s="355">
        <v>46.1</v>
      </c>
      <c r="Y147" s="443" t="s">
        <v>468</v>
      </c>
      <c r="Z147" s="355">
        <v>1.44E-2</v>
      </c>
      <c r="AA147" s="439" t="s">
        <v>56</v>
      </c>
    </row>
    <row r="148" spans="1:32" ht="15" customHeight="1" x14ac:dyDescent="0.4">
      <c r="A148" s="709"/>
      <c r="B148" s="659" t="s">
        <v>402</v>
      </c>
      <c r="C148" s="696" t="s">
        <v>22</v>
      </c>
      <c r="D148" s="696"/>
      <c r="E148" s="696"/>
      <c r="F148" s="319"/>
      <c r="G148" s="318" t="s">
        <v>463</v>
      </c>
      <c r="H148" s="320" t="str">
        <f t="shared" si="18"/>
        <v/>
      </c>
      <c r="I148" s="319"/>
      <c r="J148" s="318" t="s">
        <v>463</v>
      </c>
      <c r="K148" s="320" t="str">
        <f t="shared" si="19"/>
        <v/>
      </c>
      <c r="L148" s="320" t="str">
        <f t="shared" si="20"/>
        <v/>
      </c>
      <c r="M148" s="321" t="str">
        <f t="shared" si="21"/>
        <v/>
      </c>
      <c r="N148" s="285"/>
      <c r="O148" s="449" t="str">
        <f>IF(P148=$X$20,"","○")</f>
        <v/>
      </c>
      <c r="P148" s="351">
        <v>54.7</v>
      </c>
      <c r="Q148" s="379" t="s">
        <v>91</v>
      </c>
      <c r="R148" s="273" t="str">
        <f>IF(S148=$Z$20,"","○")</f>
        <v/>
      </c>
      <c r="S148" s="351">
        <v>1.3899999999999999E-2</v>
      </c>
      <c r="T148" s="390" t="s">
        <v>276</v>
      </c>
      <c r="X148" s="355">
        <v>54.7</v>
      </c>
      <c r="Y148" s="443" t="s">
        <v>91</v>
      </c>
      <c r="Z148" s="355">
        <v>1.3899999999999999E-2</v>
      </c>
      <c r="AA148" s="439" t="s">
        <v>56</v>
      </c>
    </row>
    <row r="149" spans="1:32" ht="15" customHeight="1" thickBot="1" x14ac:dyDescent="0.45">
      <c r="A149" s="709"/>
      <c r="B149" s="659"/>
      <c r="C149" s="696" t="s">
        <v>50</v>
      </c>
      <c r="D149" s="696"/>
      <c r="E149" s="696"/>
      <c r="F149" s="319"/>
      <c r="G149" s="318" t="s">
        <v>262</v>
      </c>
      <c r="H149" s="320" t="str">
        <f t="shared" si="18"/>
        <v/>
      </c>
      <c r="I149" s="319"/>
      <c r="J149" s="318" t="s">
        <v>262</v>
      </c>
      <c r="K149" s="320" t="str">
        <f t="shared" si="19"/>
        <v/>
      </c>
      <c r="L149" s="320" t="str">
        <f t="shared" si="20"/>
        <v/>
      </c>
      <c r="M149" s="321" t="str">
        <f t="shared" si="21"/>
        <v/>
      </c>
      <c r="N149" s="285"/>
      <c r="O149" s="449" t="str">
        <f>IF(P149=$X$21,"","○")</f>
        <v/>
      </c>
      <c r="P149" s="381">
        <v>38.4</v>
      </c>
      <c r="Q149" s="382" t="s">
        <v>468</v>
      </c>
      <c r="R149" s="273" t="str">
        <f>IF(S149=$Z$21,"","○")</f>
        <v/>
      </c>
      <c r="S149" s="381">
        <v>1.3899999999999999E-2</v>
      </c>
      <c r="T149" s="391" t="s">
        <v>276</v>
      </c>
      <c r="X149" s="355">
        <v>38.4</v>
      </c>
      <c r="Y149" s="443" t="s">
        <v>468</v>
      </c>
      <c r="Z149" s="355">
        <v>1.3899999999999999E-2</v>
      </c>
      <c r="AA149" s="439" t="s">
        <v>56</v>
      </c>
    </row>
    <row r="150" spans="1:32" ht="15" customHeight="1" x14ac:dyDescent="0.4">
      <c r="A150" s="709"/>
      <c r="B150" s="642" t="s">
        <v>23</v>
      </c>
      <c r="C150" s="717" t="s">
        <v>490</v>
      </c>
      <c r="D150" s="717"/>
      <c r="E150" s="717"/>
      <c r="F150" s="319"/>
      <c r="G150" s="318" t="s">
        <v>463</v>
      </c>
      <c r="H150" s="320" t="str">
        <f t="shared" si="18"/>
        <v/>
      </c>
      <c r="I150" s="319"/>
      <c r="J150" s="318" t="s">
        <v>463</v>
      </c>
      <c r="K150" s="320" t="str">
        <f t="shared" si="19"/>
        <v/>
      </c>
      <c r="L150" s="320" t="str">
        <f t="shared" si="20"/>
        <v/>
      </c>
      <c r="M150" s="321" t="str">
        <f t="shared" si="21"/>
        <v/>
      </c>
      <c r="N150" s="285"/>
      <c r="O150" s="449" t="str">
        <f>IF(P150=$X$22,"","○")</f>
        <v/>
      </c>
      <c r="P150" s="383">
        <v>28.7</v>
      </c>
      <c r="Q150" s="384" t="s">
        <v>17</v>
      </c>
      <c r="R150" s="273" t="str">
        <f>IF(S150=$Z$22,"","○")</f>
        <v/>
      </c>
      <c r="S150" s="392">
        <v>2.46E-2</v>
      </c>
      <c r="T150" s="384" t="s">
        <v>276</v>
      </c>
      <c r="X150" s="398">
        <v>28.7</v>
      </c>
      <c r="Y150" s="443" t="s">
        <v>17</v>
      </c>
      <c r="Z150" s="355">
        <v>2.46E-2</v>
      </c>
      <c r="AA150" s="439" t="s">
        <v>56</v>
      </c>
    </row>
    <row r="151" spans="1:32" ht="15" customHeight="1" thickBot="1" x14ac:dyDescent="0.45">
      <c r="A151" s="709"/>
      <c r="B151" s="642"/>
      <c r="C151" s="717" t="s">
        <v>24</v>
      </c>
      <c r="D151" s="717"/>
      <c r="E151" s="717"/>
      <c r="F151" s="319"/>
      <c r="G151" s="318" t="s">
        <v>463</v>
      </c>
      <c r="H151" s="320" t="str">
        <f t="shared" si="18"/>
        <v/>
      </c>
      <c r="I151" s="319"/>
      <c r="J151" s="318" t="s">
        <v>463</v>
      </c>
      <c r="K151" s="320" t="str">
        <f t="shared" si="19"/>
        <v/>
      </c>
      <c r="L151" s="320" t="str">
        <f t="shared" si="20"/>
        <v/>
      </c>
      <c r="M151" s="321" t="str">
        <f t="shared" si="21"/>
        <v/>
      </c>
      <c r="N151" s="285"/>
      <c r="O151" s="449" t="str">
        <f>IF(P151=$X$23,"","○")</f>
        <v/>
      </c>
      <c r="P151" s="385">
        <v>26.1</v>
      </c>
      <c r="Q151" s="386" t="s">
        <v>17</v>
      </c>
      <c r="R151" s="273" t="str">
        <f>IF(S151=$Z$23,"","○")</f>
        <v/>
      </c>
      <c r="S151" s="385">
        <v>2.4299999999999999E-2</v>
      </c>
      <c r="T151" s="386" t="s">
        <v>276</v>
      </c>
      <c r="X151" s="355">
        <v>26.1</v>
      </c>
      <c r="Y151" s="443" t="s">
        <v>17</v>
      </c>
      <c r="Z151" s="355">
        <v>2.4299999999999999E-2</v>
      </c>
      <c r="AA151" s="439" t="s">
        <v>56</v>
      </c>
    </row>
    <row r="152" spans="1:32" ht="15" customHeight="1" x14ac:dyDescent="0.4">
      <c r="A152" s="709"/>
      <c r="B152" s="642"/>
      <c r="C152" s="696" t="s">
        <v>25</v>
      </c>
      <c r="D152" s="696"/>
      <c r="E152" s="696"/>
      <c r="F152" s="319"/>
      <c r="G152" s="318" t="s">
        <v>463</v>
      </c>
      <c r="H152" s="320" t="str">
        <f t="shared" si="18"/>
        <v/>
      </c>
      <c r="I152" s="319"/>
      <c r="J152" s="318" t="s">
        <v>463</v>
      </c>
      <c r="K152" s="320" t="str">
        <f t="shared" si="19"/>
        <v/>
      </c>
      <c r="L152" s="320" t="str">
        <f t="shared" si="20"/>
        <v/>
      </c>
      <c r="M152" s="321" t="str">
        <f t="shared" si="21"/>
        <v/>
      </c>
      <c r="N152" s="285"/>
      <c r="O152" s="449" t="str">
        <f>IF(P152=$X$24,"","○")</f>
        <v/>
      </c>
      <c r="P152" s="387">
        <v>27.8</v>
      </c>
      <c r="Q152" s="388" t="s">
        <v>17</v>
      </c>
      <c r="R152" s="273" t="str">
        <f>IF(S152=$Z$24,"","○")</f>
        <v/>
      </c>
      <c r="S152" s="387">
        <v>2.5899999999999999E-2</v>
      </c>
      <c r="T152" s="393" t="s">
        <v>276</v>
      </c>
      <c r="X152" s="355">
        <v>27.8</v>
      </c>
      <c r="Y152" s="443" t="s">
        <v>17</v>
      </c>
      <c r="Z152" s="355">
        <v>2.5899999999999999E-2</v>
      </c>
      <c r="AA152" s="439" t="s">
        <v>56</v>
      </c>
    </row>
    <row r="153" spans="1:32" ht="15" customHeight="1" x14ac:dyDescent="0.4">
      <c r="A153" s="709"/>
      <c r="B153" s="642" t="s">
        <v>26</v>
      </c>
      <c r="C153" s="642"/>
      <c r="D153" s="642"/>
      <c r="E153" s="642"/>
      <c r="F153" s="319"/>
      <c r="G153" s="318" t="s">
        <v>463</v>
      </c>
      <c r="H153" s="320" t="str">
        <f t="shared" si="18"/>
        <v/>
      </c>
      <c r="I153" s="319"/>
      <c r="J153" s="318" t="s">
        <v>463</v>
      </c>
      <c r="K153" s="320" t="str">
        <f t="shared" si="19"/>
        <v/>
      </c>
      <c r="L153" s="320" t="str">
        <f t="shared" si="20"/>
        <v/>
      </c>
      <c r="M153" s="321" t="str">
        <f t="shared" si="21"/>
        <v/>
      </c>
      <c r="N153" s="285"/>
      <c r="O153" s="449" t="str">
        <f>IF(P153=$X$25,"","○")</f>
        <v/>
      </c>
      <c r="P153" s="380">
        <v>29</v>
      </c>
      <c r="Q153" s="379" t="s">
        <v>17</v>
      </c>
      <c r="R153" s="273" t="str">
        <f>IF(S153=$Z$25,"","○")</f>
        <v/>
      </c>
      <c r="S153" s="351">
        <v>2.9899999999999999E-2</v>
      </c>
      <c r="T153" s="390" t="s">
        <v>276</v>
      </c>
      <c r="X153" s="397">
        <v>29</v>
      </c>
      <c r="Y153" s="443" t="s">
        <v>17</v>
      </c>
      <c r="Z153" s="355">
        <v>2.9899999999999999E-2</v>
      </c>
      <c r="AA153" s="439" t="s">
        <v>56</v>
      </c>
    </row>
    <row r="154" spans="1:32" ht="15" customHeight="1" x14ac:dyDescent="0.4">
      <c r="A154" s="709"/>
      <c r="B154" s="642" t="s">
        <v>27</v>
      </c>
      <c r="C154" s="642"/>
      <c r="D154" s="642"/>
      <c r="E154" s="642"/>
      <c r="F154" s="319"/>
      <c r="G154" s="318" t="s">
        <v>463</v>
      </c>
      <c r="H154" s="320" t="str">
        <f t="shared" si="18"/>
        <v/>
      </c>
      <c r="I154" s="319"/>
      <c r="J154" s="318" t="s">
        <v>463</v>
      </c>
      <c r="K154" s="320" t="str">
        <f t="shared" si="19"/>
        <v/>
      </c>
      <c r="L154" s="320" t="str">
        <f t="shared" si="20"/>
        <v/>
      </c>
      <c r="M154" s="321" t="str">
        <f t="shared" si="21"/>
        <v/>
      </c>
      <c r="N154" s="285"/>
      <c r="O154" s="449" t="str">
        <f>IF(P154=$X$26,"","○")</f>
        <v/>
      </c>
      <c r="P154" s="351">
        <v>37.299999999999997</v>
      </c>
      <c r="Q154" s="379" t="s">
        <v>17</v>
      </c>
      <c r="R154" s="273" t="str">
        <f>IF(S154=$Z$26,"","○")</f>
        <v/>
      </c>
      <c r="S154" s="351">
        <v>2.0899999999999998E-2</v>
      </c>
      <c r="T154" s="390" t="s">
        <v>276</v>
      </c>
      <c r="X154" s="355">
        <v>37.299999999999997</v>
      </c>
      <c r="Y154" s="443" t="s">
        <v>17</v>
      </c>
      <c r="Z154" s="355">
        <v>2.0899999999999998E-2</v>
      </c>
      <c r="AA154" s="439" t="s">
        <v>56</v>
      </c>
    </row>
    <row r="155" spans="1:32" ht="15" customHeight="1" x14ac:dyDescent="0.4">
      <c r="A155" s="709"/>
      <c r="B155" s="642" t="s">
        <v>28</v>
      </c>
      <c r="C155" s="642"/>
      <c r="D155" s="642"/>
      <c r="E155" s="642"/>
      <c r="F155" s="319"/>
      <c r="G155" s="318" t="s">
        <v>262</v>
      </c>
      <c r="H155" s="320" t="str">
        <f t="shared" si="18"/>
        <v/>
      </c>
      <c r="I155" s="319"/>
      <c r="J155" s="318" t="s">
        <v>262</v>
      </c>
      <c r="K155" s="320" t="str">
        <f t="shared" si="19"/>
        <v/>
      </c>
      <c r="L155" s="320" t="str">
        <f t="shared" si="20"/>
        <v/>
      </c>
      <c r="M155" s="321" t="str">
        <f t="shared" si="21"/>
        <v/>
      </c>
      <c r="N155" s="285"/>
      <c r="O155" s="449" t="str">
        <f>IF(P155=$X$27,"","○")</f>
        <v/>
      </c>
      <c r="P155" s="351">
        <v>18.399999999999999</v>
      </c>
      <c r="Q155" s="379" t="s">
        <v>468</v>
      </c>
      <c r="R155" s="273" t="str">
        <f>IF(S155=$Z$27,"","○")</f>
        <v/>
      </c>
      <c r="S155" s="394">
        <v>1.09E-2</v>
      </c>
      <c r="T155" s="390" t="s">
        <v>276</v>
      </c>
      <c r="X155" s="355">
        <v>18.399999999999999</v>
      </c>
      <c r="Y155" s="443" t="s">
        <v>468</v>
      </c>
      <c r="Z155" s="374">
        <v>1.09E-2</v>
      </c>
      <c r="AA155" s="439" t="s">
        <v>56</v>
      </c>
    </row>
    <row r="156" spans="1:32" ht="15" customHeight="1" x14ac:dyDescent="0.4">
      <c r="A156" s="709"/>
      <c r="B156" s="642" t="s">
        <v>29</v>
      </c>
      <c r="C156" s="642"/>
      <c r="D156" s="642"/>
      <c r="E156" s="642"/>
      <c r="F156" s="319"/>
      <c r="G156" s="318" t="s">
        <v>262</v>
      </c>
      <c r="H156" s="320" t="str">
        <f t="shared" si="18"/>
        <v/>
      </c>
      <c r="I156" s="319"/>
      <c r="J156" s="318" t="s">
        <v>262</v>
      </c>
      <c r="K156" s="320" t="str">
        <f t="shared" si="19"/>
        <v/>
      </c>
      <c r="L156" s="320" t="str">
        <f t="shared" si="20"/>
        <v/>
      </c>
      <c r="M156" s="321" t="str">
        <f t="shared" si="21"/>
        <v/>
      </c>
      <c r="N156" s="285"/>
      <c r="O156" s="449" t="str">
        <f>IF(P156=$X$28,"","○")</f>
        <v/>
      </c>
      <c r="P156" s="351">
        <v>3.23</v>
      </c>
      <c r="Q156" s="379" t="s">
        <v>468</v>
      </c>
      <c r="R156" s="273" t="str">
        <f>IF(S156=$Z$28,"","○")</f>
        <v/>
      </c>
      <c r="S156" s="351">
        <v>2.64E-2</v>
      </c>
      <c r="T156" s="390" t="s">
        <v>276</v>
      </c>
      <c r="X156" s="355">
        <v>3.23</v>
      </c>
      <c r="Y156" s="443" t="s">
        <v>468</v>
      </c>
      <c r="Z156" s="355">
        <v>2.64E-2</v>
      </c>
      <c r="AA156" s="439" t="s">
        <v>56</v>
      </c>
    </row>
    <row r="157" spans="1:32" ht="15" customHeight="1" x14ac:dyDescent="0.4">
      <c r="A157" s="709"/>
      <c r="B157" s="642" t="s">
        <v>30</v>
      </c>
      <c r="C157" s="642"/>
      <c r="D157" s="642"/>
      <c r="E157" s="642"/>
      <c r="F157" s="319"/>
      <c r="G157" s="318" t="s">
        <v>262</v>
      </c>
      <c r="H157" s="320" t="str">
        <f t="shared" si="18"/>
        <v/>
      </c>
      <c r="I157" s="319"/>
      <c r="J157" s="318" t="s">
        <v>262</v>
      </c>
      <c r="K157" s="320" t="str">
        <f t="shared" si="19"/>
        <v/>
      </c>
      <c r="L157" s="320" t="str">
        <f t="shared" si="20"/>
        <v/>
      </c>
      <c r="M157" s="321" t="str">
        <f t="shared" si="21"/>
        <v/>
      </c>
      <c r="N157" s="285"/>
      <c r="O157" s="449" t="str">
        <f>IF(P157=$X$29,"","○")</f>
        <v/>
      </c>
      <c r="P157" s="381">
        <v>7.53</v>
      </c>
      <c r="Q157" s="382" t="s">
        <v>468</v>
      </c>
      <c r="R157" s="275" t="str">
        <f>IF(S157=$Z$29,"","○")</f>
        <v/>
      </c>
      <c r="S157" s="395">
        <v>4.2000000000000003E-2</v>
      </c>
      <c r="T157" s="390" t="s">
        <v>276</v>
      </c>
      <c r="X157" s="355">
        <v>7.53</v>
      </c>
      <c r="Y157" s="399" t="s">
        <v>468</v>
      </c>
      <c r="Z157" s="400">
        <v>4.2000000000000003E-2</v>
      </c>
      <c r="AA157" s="440" t="s">
        <v>56</v>
      </c>
    </row>
    <row r="158" spans="1:32" ht="15" customHeight="1" x14ac:dyDescent="0.4">
      <c r="A158" s="709"/>
      <c r="B158" s="710" t="s">
        <v>405</v>
      </c>
      <c r="C158" s="713"/>
      <c r="D158" s="489"/>
      <c r="E158" s="490"/>
      <c r="F158" s="347"/>
      <c r="G158" s="350"/>
      <c r="H158" s="348" t="str">
        <f t="shared" si="18"/>
        <v/>
      </c>
      <c r="I158" s="347"/>
      <c r="J158" s="350"/>
      <c r="K158" s="348" t="str">
        <f>IF(I158="","",I158*P158)</f>
        <v/>
      </c>
      <c r="L158" s="348" t="str">
        <f>IF(F158="",IF(I158="","",-(I158*P158)),(F158-I158)*P158)</f>
        <v/>
      </c>
      <c r="M158" s="349" t="str">
        <f>IF(L158="","",L158*S158*44/12)</f>
        <v/>
      </c>
      <c r="N158" s="285"/>
      <c r="O158" s="277"/>
      <c r="P158" s="351"/>
      <c r="Q158" s="352"/>
      <c r="R158" s="278"/>
      <c r="S158" s="351"/>
      <c r="T158" s="353"/>
      <c r="X158" s="286"/>
      <c r="Y158" s="354"/>
      <c r="Z158" s="355"/>
      <c r="AA158" s="439"/>
      <c r="AE158" s="52"/>
      <c r="AF158" s="52"/>
    </row>
    <row r="159" spans="1:32" ht="15" customHeight="1" x14ac:dyDescent="0.4">
      <c r="A159" s="709"/>
      <c r="B159" s="711"/>
      <c r="C159" s="713"/>
      <c r="D159" s="489"/>
      <c r="E159" s="490"/>
      <c r="F159" s="347"/>
      <c r="G159" s="350"/>
      <c r="H159" s="348" t="str">
        <f t="shared" si="18"/>
        <v/>
      </c>
      <c r="I159" s="347"/>
      <c r="J159" s="350"/>
      <c r="K159" s="348" t="str">
        <f>IF(I159="","",I159*P159)</f>
        <v/>
      </c>
      <c r="L159" s="348" t="str">
        <f>IF(F159="",IF(I159="","",-(I159*P159)),(F159-I159)*P159)</f>
        <v/>
      </c>
      <c r="M159" s="349" t="str">
        <f t="shared" ref="M159:M162" si="22">IF(L159="","",L159*S159*44/12)</f>
        <v/>
      </c>
      <c r="N159" s="285"/>
      <c r="O159" s="356"/>
      <c r="P159" s="351"/>
      <c r="Q159" s="352"/>
      <c r="R159" s="278"/>
      <c r="S159" s="351"/>
      <c r="T159" s="352"/>
      <c r="X159" s="286"/>
      <c r="Y159" s="451"/>
      <c r="Z159" s="355"/>
      <c r="AA159" s="439"/>
      <c r="AE159" s="52"/>
      <c r="AF159" s="52"/>
    </row>
    <row r="160" spans="1:32" ht="15" customHeight="1" x14ac:dyDescent="0.4">
      <c r="A160" s="709"/>
      <c r="B160" s="711"/>
      <c r="C160" s="713"/>
      <c r="D160" s="489"/>
      <c r="E160" s="490"/>
      <c r="F160" s="347"/>
      <c r="G160" s="350"/>
      <c r="H160" s="348" t="str">
        <f t="shared" si="18"/>
        <v/>
      </c>
      <c r="I160" s="347"/>
      <c r="J160" s="350"/>
      <c r="K160" s="348" t="str">
        <f>IF(I160="","",I160*P160)</f>
        <v/>
      </c>
      <c r="L160" s="348" t="str">
        <f t="shared" ref="L160:L162" si="23">IF(F160="",IF(I160="","",-(I160*P160)),(F160-I160)*P160)</f>
        <v/>
      </c>
      <c r="M160" s="349" t="str">
        <f t="shared" si="22"/>
        <v/>
      </c>
      <c r="N160" s="285"/>
      <c r="O160" s="356"/>
      <c r="P160" s="351"/>
      <c r="Q160" s="352"/>
      <c r="R160" s="278"/>
      <c r="S160" s="351"/>
      <c r="T160" s="352"/>
      <c r="X160" s="286"/>
      <c r="Y160" s="451"/>
      <c r="Z160" s="355"/>
      <c r="AA160" s="439"/>
      <c r="AE160" s="52"/>
      <c r="AF160" s="52"/>
    </row>
    <row r="161" spans="1:32" ht="15" customHeight="1" x14ac:dyDescent="0.4">
      <c r="A161" s="709"/>
      <c r="B161" s="711"/>
      <c r="C161" s="713"/>
      <c r="D161" s="489"/>
      <c r="E161" s="490"/>
      <c r="F161" s="347"/>
      <c r="G161" s="350"/>
      <c r="H161" s="348" t="str">
        <f t="shared" si="18"/>
        <v/>
      </c>
      <c r="I161" s="347"/>
      <c r="J161" s="350"/>
      <c r="K161" s="348" t="str">
        <f>IF(I161="","",I161*P161)</f>
        <v/>
      </c>
      <c r="L161" s="348" t="str">
        <f t="shared" si="23"/>
        <v/>
      </c>
      <c r="M161" s="349" t="str">
        <f t="shared" si="22"/>
        <v/>
      </c>
      <c r="N161" s="285"/>
      <c r="O161" s="356"/>
      <c r="P161" s="351"/>
      <c r="Q161" s="352"/>
      <c r="R161" s="276"/>
      <c r="S161" s="351"/>
      <c r="T161" s="352"/>
      <c r="X161" s="286"/>
      <c r="Y161" s="451"/>
      <c r="Z161" s="355"/>
      <c r="AA161" s="439"/>
      <c r="AE161" s="52"/>
      <c r="AF161" s="52"/>
    </row>
    <row r="162" spans="1:32" ht="15" customHeight="1" x14ac:dyDescent="0.4">
      <c r="A162" s="709"/>
      <c r="B162" s="712"/>
      <c r="C162" s="713"/>
      <c r="D162" s="489"/>
      <c r="E162" s="490"/>
      <c r="F162" s="347"/>
      <c r="G162" s="350"/>
      <c r="H162" s="348" t="str">
        <f t="shared" si="18"/>
        <v/>
      </c>
      <c r="I162" s="347"/>
      <c r="J162" s="350"/>
      <c r="K162" s="348" t="str">
        <f>IF(I162="","",I162*P162)</f>
        <v/>
      </c>
      <c r="L162" s="348" t="str">
        <f t="shared" si="23"/>
        <v/>
      </c>
      <c r="M162" s="349" t="str">
        <f t="shared" si="22"/>
        <v/>
      </c>
      <c r="N162" s="285"/>
      <c r="O162" s="279"/>
      <c r="P162" s="351"/>
      <c r="Q162" s="352"/>
      <c r="R162" s="451"/>
      <c r="S162" s="351"/>
      <c r="T162" s="352"/>
      <c r="X162" s="286"/>
      <c r="Y162" s="451"/>
      <c r="Z162" s="355"/>
      <c r="AA162" s="439"/>
      <c r="AE162" s="52"/>
      <c r="AF162" s="52"/>
    </row>
    <row r="163" spans="1:32" ht="15" customHeight="1" x14ac:dyDescent="0.4">
      <c r="A163" s="709"/>
      <c r="B163" s="651" t="s">
        <v>54</v>
      </c>
      <c r="C163" s="651"/>
      <c r="D163" s="651"/>
      <c r="E163" s="651"/>
      <c r="F163" s="651"/>
      <c r="G163" s="651"/>
      <c r="H163" s="651"/>
      <c r="I163" s="651"/>
      <c r="J163" s="651"/>
      <c r="K163" s="651"/>
      <c r="L163" s="651"/>
      <c r="M163" s="349" t="str">
        <f>IF(SUM(M136:M162)=0,"",SUM(M136:M162))</f>
        <v/>
      </c>
      <c r="N163" s="285"/>
      <c r="O163" s="279"/>
      <c r="P163" s="278"/>
      <c r="Q163" s="310"/>
      <c r="R163" s="278"/>
      <c r="S163" s="281"/>
      <c r="T163" s="280"/>
      <c r="U163" s="279"/>
      <c r="V163" s="279"/>
      <c r="X163" s="451"/>
      <c r="Y163" s="451"/>
      <c r="Z163" s="355"/>
      <c r="AA163" s="439"/>
      <c r="AE163" s="52"/>
      <c r="AF163" s="52"/>
    </row>
    <row r="164" spans="1:32" ht="21.75" customHeight="1" x14ac:dyDescent="0.4">
      <c r="A164" s="709"/>
      <c r="B164" s="660"/>
      <c r="C164" s="661"/>
      <c r="D164" s="661"/>
      <c r="E164" s="662"/>
      <c r="F164" s="651" t="s">
        <v>1</v>
      </c>
      <c r="G164" s="651"/>
      <c r="H164" s="651"/>
      <c r="I164" s="669" t="s">
        <v>46</v>
      </c>
      <c r="J164" s="669"/>
      <c r="K164" s="669"/>
      <c r="L164" s="622" t="s">
        <v>51</v>
      </c>
      <c r="M164" s="683" t="s">
        <v>72</v>
      </c>
      <c r="N164" s="285"/>
      <c r="O164" s="279"/>
      <c r="P164" s="357"/>
      <c r="Q164" s="358"/>
      <c r="R164" s="451"/>
      <c r="S164" s="359"/>
      <c r="T164" s="360"/>
      <c r="X164" s="286"/>
      <c r="Y164" s="451"/>
      <c r="Z164" s="355"/>
      <c r="AA164" s="439"/>
      <c r="AE164" s="52"/>
      <c r="AF164" s="52"/>
    </row>
    <row r="165" spans="1:32" ht="15" customHeight="1" thickBot="1" x14ac:dyDescent="0.45">
      <c r="A165" s="709"/>
      <c r="B165" s="663"/>
      <c r="C165" s="664"/>
      <c r="D165" s="664"/>
      <c r="E165" s="665"/>
      <c r="F165" s="444" t="s">
        <v>3</v>
      </c>
      <c r="G165" s="685" t="s">
        <v>491</v>
      </c>
      <c r="H165" s="687"/>
      <c r="I165" s="444" t="s">
        <v>3</v>
      </c>
      <c r="J165" s="685" t="s">
        <v>491</v>
      </c>
      <c r="K165" s="687"/>
      <c r="L165" s="623"/>
      <c r="M165" s="684"/>
      <c r="N165" s="285"/>
      <c r="O165" s="279"/>
      <c r="P165" s="357"/>
      <c r="Q165" s="358"/>
      <c r="R165" s="451"/>
      <c r="S165" s="359"/>
      <c r="T165" s="360"/>
      <c r="X165" s="286"/>
      <c r="Y165" s="451"/>
      <c r="Z165" s="355"/>
      <c r="AA165" s="439"/>
      <c r="AE165" s="52"/>
      <c r="AF165" s="52"/>
    </row>
    <row r="166" spans="1:32" ht="15" customHeight="1" thickTop="1" thickBot="1" x14ac:dyDescent="0.45">
      <c r="A166" s="709"/>
      <c r="B166" s="666"/>
      <c r="C166" s="667"/>
      <c r="D166" s="667"/>
      <c r="E166" s="668"/>
      <c r="F166" s="455" t="s">
        <v>66</v>
      </c>
      <c r="G166" s="686"/>
      <c r="H166" s="688"/>
      <c r="I166" s="455" t="s">
        <v>68</v>
      </c>
      <c r="J166" s="686"/>
      <c r="K166" s="688"/>
      <c r="L166" s="445" t="s">
        <v>492</v>
      </c>
      <c r="M166" s="445" t="s">
        <v>261</v>
      </c>
      <c r="N166" s="285"/>
      <c r="O166" s="361" t="s">
        <v>493</v>
      </c>
      <c r="P166" s="357"/>
      <c r="Q166" s="358"/>
      <c r="R166" s="451"/>
      <c r="S166" s="362"/>
      <c r="T166" s="363"/>
      <c r="U166" s="689" t="s">
        <v>494</v>
      </c>
      <c r="V166" s="690"/>
      <c r="X166" s="286"/>
      <c r="Y166" s="451"/>
      <c r="Z166" s="355"/>
      <c r="AA166" s="439"/>
      <c r="AE166" s="52"/>
      <c r="AF166" s="52"/>
    </row>
    <row r="167" spans="1:32" ht="15" customHeight="1" thickTop="1" thickBot="1" x14ac:dyDescent="0.45">
      <c r="A167" s="709"/>
      <c r="B167" s="691" t="s">
        <v>495</v>
      </c>
      <c r="C167" s="692"/>
      <c r="D167" s="692"/>
      <c r="E167" s="693"/>
      <c r="F167" s="347"/>
      <c r="G167" s="448" t="s">
        <v>262</v>
      </c>
      <c r="H167" s="364"/>
      <c r="I167" s="347"/>
      <c r="J167" s="448" t="s">
        <v>262</v>
      </c>
      <c r="K167" s="364"/>
      <c r="L167" s="348" t="str">
        <f>IF(F167="",IF(I167="","",F167-I167),F167-I167)</f>
        <v/>
      </c>
      <c r="M167" s="349" t="str">
        <f>IF(L167="","",L167*S167)</f>
        <v/>
      </c>
      <c r="N167" s="285"/>
      <c r="O167" s="279"/>
      <c r="P167" s="357"/>
      <c r="Q167" s="358"/>
      <c r="R167" s="365"/>
      <c r="S167" s="366"/>
      <c r="T167" s="367" t="s">
        <v>496</v>
      </c>
      <c r="U167" s="694"/>
      <c r="V167" s="695"/>
      <c r="X167" s="286"/>
      <c r="Y167" s="451"/>
      <c r="Z167" s="355"/>
      <c r="AA167" s="439"/>
      <c r="AE167" s="52"/>
      <c r="AF167" s="52"/>
    </row>
    <row r="168" spans="1:32" ht="15" customHeight="1" thickTop="1" thickBot="1" x14ac:dyDescent="0.45">
      <c r="A168" s="709"/>
      <c r="B168" s="651" t="s">
        <v>55</v>
      </c>
      <c r="C168" s="651"/>
      <c r="D168" s="651"/>
      <c r="E168" s="651"/>
      <c r="F168" s="651"/>
      <c r="G168" s="651"/>
      <c r="H168" s="651"/>
      <c r="I168" s="651"/>
      <c r="J168" s="651"/>
      <c r="K168" s="651"/>
      <c r="L168" s="651"/>
      <c r="M168" s="349" t="str">
        <f>IF(M167=0,"",M167)</f>
        <v/>
      </c>
      <c r="N168" s="285"/>
      <c r="O168" s="279" t="s">
        <v>497</v>
      </c>
      <c r="P168" s="451"/>
      <c r="Q168" s="310"/>
      <c r="R168" s="368"/>
      <c r="S168" s="369"/>
      <c r="T168" s="280"/>
      <c r="U168" s="279"/>
      <c r="V168" s="279"/>
      <c r="X168" s="451"/>
      <c r="Y168" s="451"/>
      <c r="Z168" s="355"/>
      <c r="AA168" s="439"/>
      <c r="AE168" s="52"/>
      <c r="AF168" s="52"/>
    </row>
    <row r="169" spans="1:32" ht="18" customHeight="1" thickTop="1" x14ac:dyDescent="0.15">
      <c r="A169" s="709"/>
      <c r="B169" s="670"/>
      <c r="C169" s="671"/>
      <c r="D169" s="671"/>
      <c r="E169" s="672"/>
      <c r="F169" s="651" t="s">
        <v>1</v>
      </c>
      <c r="G169" s="651"/>
      <c r="H169" s="651"/>
      <c r="I169" s="669" t="s">
        <v>46</v>
      </c>
      <c r="J169" s="669"/>
      <c r="K169" s="669"/>
      <c r="L169" s="622" t="s">
        <v>498</v>
      </c>
      <c r="M169" s="622" t="s">
        <v>72</v>
      </c>
      <c r="N169" s="452"/>
      <c r="O169" s="625" t="s">
        <v>119</v>
      </c>
      <c r="P169" s="635" t="s">
        <v>2</v>
      </c>
      <c r="Q169" s="635"/>
      <c r="R169" s="625" t="s">
        <v>119</v>
      </c>
      <c r="S169" s="635" t="s">
        <v>57</v>
      </c>
      <c r="T169" s="635"/>
      <c r="X169" s="635" t="s">
        <v>2</v>
      </c>
      <c r="Y169" s="635"/>
      <c r="Z169" s="635" t="s">
        <v>57</v>
      </c>
      <c r="AA169" s="635"/>
      <c r="AE169" s="52"/>
      <c r="AF169" s="52"/>
    </row>
    <row r="170" spans="1:32" ht="15" customHeight="1" x14ac:dyDescent="0.15">
      <c r="A170" s="709"/>
      <c r="B170" s="673"/>
      <c r="C170" s="674"/>
      <c r="D170" s="674"/>
      <c r="E170" s="675"/>
      <c r="F170" s="444" t="s">
        <v>3</v>
      </c>
      <c r="G170" s="651" t="s">
        <v>47</v>
      </c>
      <c r="H170" s="938" t="s">
        <v>48</v>
      </c>
      <c r="I170" s="444" t="s">
        <v>3</v>
      </c>
      <c r="J170" s="651" t="s">
        <v>47</v>
      </c>
      <c r="K170" s="938" t="s">
        <v>48</v>
      </c>
      <c r="L170" s="623"/>
      <c r="M170" s="623"/>
      <c r="N170" s="452"/>
      <c r="O170" s="626"/>
      <c r="P170" s="440" t="s">
        <v>3</v>
      </c>
      <c r="Q170" s="697" t="s">
        <v>83</v>
      </c>
      <c r="R170" s="626"/>
      <c r="S170" s="625" t="s">
        <v>3</v>
      </c>
      <c r="T170" s="698" t="s">
        <v>47</v>
      </c>
      <c r="X170" s="440" t="s">
        <v>3</v>
      </c>
      <c r="Y170" s="700" t="s">
        <v>83</v>
      </c>
      <c r="Z170" s="625" t="s">
        <v>3</v>
      </c>
      <c r="AA170" s="625" t="s">
        <v>47</v>
      </c>
      <c r="AE170" s="52"/>
      <c r="AF170" s="52"/>
    </row>
    <row r="171" spans="1:32" ht="15" customHeight="1" thickBot="1" x14ac:dyDescent="0.2">
      <c r="A171" s="709"/>
      <c r="B171" s="676"/>
      <c r="C171" s="677"/>
      <c r="D171" s="677"/>
      <c r="E171" s="678"/>
      <c r="F171" s="455" t="s">
        <v>66</v>
      </c>
      <c r="G171" s="651"/>
      <c r="H171" s="455" t="s">
        <v>67</v>
      </c>
      <c r="I171" s="455" t="s">
        <v>68</v>
      </c>
      <c r="J171" s="651"/>
      <c r="K171" s="455" t="s">
        <v>69</v>
      </c>
      <c r="L171" s="445" t="s">
        <v>104</v>
      </c>
      <c r="M171" s="445" t="s">
        <v>261</v>
      </c>
      <c r="N171" s="452"/>
      <c r="O171" s="627"/>
      <c r="P171" s="441" t="s">
        <v>5</v>
      </c>
      <c r="Q171" s="697"/>
      <c r="R171" s="627"/>
      <c r="S171" s="627"/>
      <c r="T171" s="699"/>
      <c r="X171" s="441" t="s">
        <v>5</v>
      </c>
      <c r="Y171" s="700"/>
      <c r="Z171" s="627"/>
      <c r="AA171" s="627"/>
      <c r="AE171" s="52"/>
      <c r="AF171" s="52"/>
    </row>
    <row r="172" spans="1:32" ht="15" customHeight="1" thickTop="1" x14ac:dyDescent="0.4">
      <c r="A172" s="709"/>
      <c r="B172" s="642" t="s">
        <v>32</v>
      </c>
      <c r="C172" s="642"/>
      <c r="D172" s="642"/>
      <c r="E172" s="642"/>
      <c r="F172" s="347"/>
      <c r="G172" s="448" t="s">
        <v>33</v>
      </c>
      <c r="H172" s="370"/>
      <c r="I172" s="347"/>
      <c r="J172" s="448" t="s">
        <v>33</v>
      </c>
      <c r="K172" s="371"/>
      <c r="L172" s="348" t="str">
        <f>IF(F172="",IF(I172="","",F172-I172),F172-I172)</f>
        <v/>
      </c>
      <c r="M172" s="349" t="str">
        <f>IF(L172="","",L172*S172)</f>
        <v/>
      </c>
      <c r="N172" s="285"/>
      <c r="O172" s="279"/>
      <c r="P172" s="281"/>
      <c r="Q172" s="282"/>
      <c r="R172" s="372" t="str">
        <f>IF(S172=$Z$44,"","○")</f>
        <v/>
      </c>
      <c r="S172" s="373">
        <v>6.54E-2</v>
      </c>
      <c r="T172" s="401" t="s">
        <v>469</v>
      </c>
      <c r="X172" s="281"/>
      <c r="Y172" s="281"/>
      <c r="Z172" s="374">
        <v>6.54E-2</v>
      </c>
      <c r="AA172" s="439" t="s">
        <v>470</v>
      </c>
      <c r="AE172" s="52"/>
      <c r="AF172" s="52"/>
    </row>
    <row r="173" spans="1:32" ht="15" customHeight="1" x14ac:dyDescent="0.4">
      <c r="A173" s="709"/>
      <c r="B173" s="642" t="s">
        <v>35</v>
      </c>
      <c r="C173" s="642"/>
      <c r="D173" s="642"/>
      <c r="E173" s="642"/>
      <c r="F173" s="347"/>
      <c r="G173" s="448" t="s">
        <v>33</v>
      </c>
      <c r="H173" s="370"/>
      <c r="I173" s="347"/>
      <c r="J173" s="448" t="s">
        <v>33</v>
      </c>
      <c r="K173" s="371"/>
      <c r="L173" s="348" t="str">
        <f>IF(F173="",IF(I173="","",F173-I173),F173-I173)</f>
        <v/>
      </c>
      <c r="M173" s="349" t="str">
        <f>IF(L173="","",L173*S173)</f>
        <v/>
      </c>
      <c r="N173" s="285"/>
      <c r="O173" s="279"/>
      <c r="P173" s="281"/>
      <c r="Q173" s="282"/>
      <c r="R173" s="372" t="str">
        <f>IF(S173=$Z$45,"","○")</f>
        <v/>
      </c>
      <c r="S173" s="375"/>
      <c r="T173" s="402" t="s">
        <v>469</v>
      </c>
      <c r="X173" s="281"/>
      <c r="Y173" s="281"/>
      <c r="Z173" s="376"/>
      <c r="AA173" s="439" t="s">
        <v>470</v>
      </c>
      <c r="AE173" s="52"/>
      <c r="AF173" s="52"/>
    </row>
    <row r="174" spans="1:32" ht="15" customHeight="1" x14ac:dyDescent="0.4">
      <c r="A174" s="709"/>
      <c r="B174" s="642" t="s">
        <v>36</v>
      </c>
      <c r="C174" s="642"/>
      <c r="D174" s="642"/>
      <c r="E174" s="642"/>
      <c r="F174" s="347"/>
      <c r="G174" s="448" t="s">
        <v>33</v>
      </c>
      <c r="H174" s="370"/>
      <c r="I174" s="347"/>
      <c r="J174" s="448" t="s">
        <v>33</v>
      </c>
      <c r="K174" s="371"/>
      <c r="L174" s="348" t="str">
        <f>IF(F174="",IF(I174="","",F174-I174),F174-I174)</f>
        <v/>
      </c>
      <c r="M174" s="349" t="str">
        <f>IF(L174="","",L174*S174)</f>
        <v/>
      </c>
      <c r="N174" s="285"/>
      <c r="O174" s="279"/>
      <c r="P174" s="281"/>
      <c r="Q174" s="282"/>
      <c r="R174" s="372" t="str">
        <f>IF(S174=$Z$46,"","○")</f>
        <v/>
      </c>
      <c r="S174" s="375"/>
      <c r="T174" s="402" t="s">
        <v>469</v>
      </c>
      <c r="X174" s="281"/>
      <c r="Y174" s="281"/>
      <c r="Z174" s="376"/>
      <c r="AA174" s="439" t="s">
        <v>470</v>
      </c>
      <c r="AE174" s="52"/>
      <c r="AF174" s="52"/>
    </row>
    <row r="175" spans="1:32" ht="15" customHeight="1" thickBot="1" x14ac:dyDescent="0.45">
      <c r="A175" s="709"/>
      <c r="B175" s="642" t="s">
        <v>37</v>
      </c>
      <c r="C175" s="642"/>
      <c r="D175" s="642"/>
      <c r="E175" s="642"/>
      <c r="F175" s="347"/>
      <c r="G175" s="448" t="s">
        <v>33</v>
      </c>
      <c r="H175" s="370"/>
      <c r="I175" s="347"/>
      <c r="J175" s="448" t="s">
        <v>33</v>
      </c>
      <c r="K175" s="371"/>
      <c r="L175" s="348" t="str">
        <f>IF(F175="",IF(I175="","",F175-I175),F175-I175)</f>
        <v/>
      </c>
      <c r="M175" s="349" t="str">
        <f>IF(L175="","",L175*S175)</f>
        <v/>
      </c>
      <c r="N175" s="285"/>
      <c r="O175" s="279"/>
      <c r="P175" s="281"/>
      <c r="Q175" s="282"/>
      <c r="R175" s="372" t="str">
        <f>IF(S175=$Z$47,"","○")</f>
        <v/>
      </c>
      <c r="S175" s="377"/>
      <c r="T175" s="403" t="s">
        <v>469</v>
      </c>
      <c r="X175" s="281"/>
      <c r="Y175" s="281"/>
      <c r="Z175" s="376"/>
      <c r="AA175" s="439" t="s">
        <v>470</v>
      </c>
      <c r="AE175" s="52"/>
      <c r="AF175" s="52"/>
    </row>
    <row r="176" spans="1:32" ht="15" customHeight="1" thickTop="1" x14ac:dyDescent="0.4">
      <c r="A176" s="709"/>
      <c r="B176" s="651" t="s">
        <v>105</v>
      </c>
      <c r="C176" s="651"/>
      <c r="D176" s="651"/>
      <c r="E176" s="651"/>
      <c r="F176" s="651"/>
      <c r="G176" s="651"/>
      <c r="H176" s="651"/>
      <c r="I176" s="651"/>
      <c r="J176" s="651"/>
      <c r="K176" s="651"/>
      <c r="L176" s="651"/>
      <c r="M176" s="349" t="str">
        <f>IF(SUM(M172:M175)=0,"",SUM(M172:M175))</f>
        <v/>
      </c>
      <c r="N176" s="285"/>
      <c r="O176" s="279" t="s">
        <v>396</v>
      </c>
      <c r="P176" s="281"/>
      <c r="Q176" s="283"/>
      <c r="R176" s="283"/>
      <c r="S176" s="281"/>
      <c r="T176" s="310"/>
      <c r="X176" s="281"/>
      <c r="Y176" s="451"/>
      <c r="Z176" s="281"/>
      <c r="AA176" s="451"/>
      <c r="AE176" s="52"/>
      <c r="AF176" s="52"/>
    </row>
    <row r="177" spans="1:27" ht="15" customHeight="1" x14ac:dyDescent="0.4">
      <c r="A177" s="651" t="s">
        <v>0</v>
      </c>
      <c r="B177" s="651"/>
      <c r="C177" s="651"/>
      <c r="D177" s="651"/>
      <c r="E177" s="651"/>
      <c r="F177" s="622" t="s">
        <v>3</v>
      </c>
      <c r="G177" s="651" t="s">
        <v>47</v>
      </c>
      <c r="H177" s="708"/>
      <c r="I177" s="622" t="s">
        <v>3</v>
      </c>
      <c r="J177" s="651" t="s">
        <v>47</v>
      </c>
      <c r="K177" s="708"/>
      <c r="L177" s="622" t="s">
        <v>51</v>
      </c>
      <c r="M177" s="683" t="s">
        <v>72</v>
      </c>
      <c r="N177" s="287"/>
      <c r="O177" s="682" t="s">
        <v>108</v>
      </c>
      <c r="P177" s="633" t="s">
        <v>388</v>
      </c>
      <c r="Q177" s="633"/>
      <c r="R177" s="632" t="s">
        <v>57</v>
      </c>
      <c r="S177" s="632"/>
      <c r="T177" s="631" t="s">
        <v>389</v>
      </c>
      <c r="U177" s="631"/>
      <c r="V177" s="632" t="s">
        <v>471</v>
      </c>
      <c r="W177" s="632"/>
      <c r="X177" s="679"/>
      <c r="Y177" s="288"/>
      <c r="Z177" s="715"/>
      <c r="AA177" s="715"/>
    </row>
    <row r="178" spans="1:27" ht="15" customHeight="1" thickBot="1" x14ac:dyDescent="0.45">
      <c r="A178" s="651"/>
      <c r="B178" s="651"/>
      <c r="C178" s="651"/>
      <c r="D178" s="651"/>
      <c r="E178" s="651"/>
      <c r="F178" s="623"/>
      <c r="G178" s="651"/>
      <c r="H178" s="708"/>
      <c r="I178" s="623"/>
      <c r="J178" s="651"/>
      <c r="K178" s="708"/>
      <c r="L178" s="623"/>
      <c r="M178" s="684"/>
      <c r="N178" s="287"/>
      <c r="O178" s="682"/>
      <c r="P178" s="634"/>
      <c r="Q178" s="634"/>
      <c r="R178" s="634" t="s">
        <v>472</v>
      </c>
      <c r="S178" s="634"/>
      <c r="T178" s="442" t="s">
        <v>392</v>
      </c>
      <c r="U178" s="442" t="s">
        <v>393</v>
      </c>
      <c r="V178" s="450" t="s">
        <v>392</v>
      </c>
      <c r="W178" s="450" t="s">
        <v>393</v>
      </c>
      <c r="X178" s="679"/>
      <c r="Y178" s="288"/>
      <c r="Z178" s="715"/>
      <c r="AA178" s="715"/>
    </row>
    <row r="179" spans="1:27" ht="15" customHeight="1" thickTop="1" x14ac:dyDescent="0.4">
      <c r="A179" s="651"/>
      <c r="B179" s="651"/>
      <c r="C179" s="651"/>
      <c r="D179" s="651"/>
      <c r="E179" s="651"/>
      <c r="F179" s="455" t="s">
        <v>66</v>
      </c>
      <c r="G179" s="651"/>
      <c r="H179" s="708"/>
      <c r="I179" s="55" t="s">
        <v>68</v>
      </c>
      <c r="J179" s="651"/>
      <c r="K179" s="708"/>
      <c r="L179" s="455" t="s">
        <v>52</v>
      </c>
      <c r="M179" s="445" t="s">
        <v>261</v>
      </c>
      <c r="N179" s="452"/>
      <c r="O179" s="289">
        <v>1</v>
      </c>
      <c r="P179" s="728"/>
      <c r="Q179" s="729"/>
      <c r="R179" s="716"/>
      <c r="S179" s="716"/>
      <c r="T179" s="313"/>
      <c r="U179" s="314"/>
      <c r="V179" s="290" t="str">
        <f>IF($R179="","",$R179*10^3*T179)</f>
        <v/>
      </c>
      <c r="W179" s="291" t="str">
        <f>IF($R179="","",$R179*10^3*U179)</f>
        <v/>
      </c>
      <c r="X179" s="679"/>
      <c r="Y179" s="451"/>
      <c r="Z179" s="715"/>
      <c r="AA179" s="715"/>
    </row>
    <row r="180" spans="1:27" ht="15" customHeight="1" x14ac:dyDescent="0.4">
      <c r="A180" s="709" t="s">
        <v>38</v>
      </c>
      <c r="B180" s="719" t="s">
        <v>387</v>
      </c>
      <c r="C180" s="720"/>
      <c r="D180" s="721"/>
      <c r="E180" s="636" t="s">
        <v>39</v>
      </c>
      <c r="F180" s="706" t="str">
        <f>IF(T183=0,"",T183)</f>
        <v/>
      </c>
      <c r="G180" s="636" t="s">
        <v>467</v>
      </c>
      <c r="H180" s="680"/>
      <c r="I180" s="680"/>
      <c r="J180" s="636" t="s">
        <v>467</v>
      </c>
      <c r="K180" s="680"/>
      <c r="L180" s="643" t="str">
        <f>IF(F180="","",F180)</f>
        <v/>
      </c>
      <c r="M180" s="645" t="str">
        <f>IF(V183=0,"",V183)</f>
        <v/>
      </c>
      <c r="N180" s="285"/>
      <c r="O180" s="289">
        <v>2</v>
      </c>
      <c r="P180" s="704"/>
      <c r="Q180" s="705"/>
      <c r="R180" s="703"/>
      <c r="S180" s="703"/>
      <c r="T180" s="292"/>
      <c r="U180" s="315"/>
      <c r="V180" s="290" t="str">
        <f t="shared" ref="V180:V182" si="24">IF($R180="","",$R180*10^3*T180)</f>
        <v/>
      </c>
      <c r="W180" s="291" t="str">
        <f t="shared" ref="W180:W182" si="25">IF($R180="","",$R180*10^3*U180)</f>
        <v/>
      </c>
      <c r="X180" s="281"/>
      <c r="Y180" s="293" t="s">
        <v>116</v>
      </c>
      <c r="Z180" s="294"/>
      <c r="AA180" s="451"/>
    </row>
    <row r="181" spans="1:27" ht="15" customHeight="1" x14ac:dyDescent="0.4">
      <c r="A181" s="709"/>
      <c r="B181" s="722"/>
      <c r="C181" s="723"/>
      <c r="D181" s="724"/>
      <c r="E181" s="637"/>
      <c r="F181" s="707"/>
      <c r="G181" s="637"/>
      <c r="H181" s="681"/>
      <c r="I181" s="681"/>
      <c r="J181" s="637"/>
      <c r="K181" s="681"/>
      <c r="L181" s="644"/>
      <c r="M181" s="646"/>
      <c r="N181" s="285"/>
      <c r="O181" s="289">
        <v>3</v>
      </c>
      <c r="P181" s="704"/>
      <c r="Q181" s="705"/>
      <c r="R181" s="703"/>
      <c r="S181" s="703"/>
      <c r="T181" s="292"/>
      <c r="U181" s="315"/>
      <c r="V181" s="290" t="str">
        <f t="shared" si="24"/>
        <v/>
      </c>
      <c r="W181" s="291" t="str">
        <f t="shared" si="25"/>
        <v/>
      </c>
      <c r="X181" s="281"/>
      <c r="Y181" s="293"/>
      <c r="Z181" s="294"/>
      <c r="AA181" s="451"/>
    </row>
    <row r="182" spans="1:27" ht="15" customHeight="1" thickBot="1" x14ac:dyDescent="0.45">
      <c r="A182" s="709"/>
      <c r="B182" s="722"/>
      <c r="C182" s="723"/>
      <c r="D182" s="724"/>
      <c r="E182" s="636" t="s">
        <v>40</v>
      </c>
      <c r="F182" s="706" t="str">
        <f>IF(U183=0,"",U183)</f>
        <v/>
      </c>
      <c r="G182" s="636" t="s">
        <v>467</v>
      </c>
      <c r="H182" s="680"/>
      <c r="I182" s="680"/>
      <c r="J182" s="636" t="s">
        <v>467</v>
      </c>
      <c r="K182" s="680"/>
      <c r="L182" s="643" t="str">
        <f>IF(F182="","",F182)</f>
        <v/>
      </c>
      <c r="M182" s="645" t="str">
        <f>IF(W183=0,"",W183)</f>
        <v/>
      </c>
      <c r="N182" s="285"/>
      <c r="O182" s="289">
        <v>4</v>
      </c>
      <c r="P182" s="638"/>
      <c r="Q182" s="639"/>
      <c r="R182" s="701"/>
      <c r="S182" s="701"/>
      <c r="T182" s="316"/>
      <c r="U182" s="317"/>
      <c r="V182" s="290" t="str">
        <f t="shared" si="24"/>
        <v/>
      </c>
      <c r="W182" s="291" t="str">
        <f t="shared" si="25"/>
        <v/>
      </c>
      <c r="X182" s="281"/>
      <c r="Y182" s="293"/>
      <c r="Z182" s="294"/>
      <c r="AA182" s="451"/>
    </row>
    <row r="183" spans="1:27" ht="15" customHeight="1" thickTop="1" x14ac:dyDescent="0.4">
      <c r="A183" s="709"/>
      <c r="B183" s="725"/>
      <c r="C183" s="726"/>
      <c r="D183" s="727"/>
      <c r="E183" s="637"/>
      <c r="F183" s="707"/>
      <c r="G183" s="637"/>
      <c r="H183" s="681"/>
      <c r="I183" s="681"/>
      <c r="J183" s="637"/>
      <c r="K183" s="681"/>
      <c r="L183" s="644"/>
      <c r="M183" s="646"/>
      <c r="N183" s="285"/>
      <c r="O183" s="295"/>
      <c r="P183" s="702" t="s">
        <v>71</v>
      </c>
      <c r="Q183" s="702"/>
      <c r="R183" s="640"/>
      <c r="S183" s="641"/>
      <c r="T183" s="296" t="str">
        <f>IF(T179="","",SUM(T179:T182))</f>
        <v/>
      </c>
      <c r="U183" s="297" t="str">
        <f t="shared" ref="U183:W183" si="26">IF(U179="","",SUM(U179:U182))</f>
        <v/>
      </c>
      <c r="V183" s="291" t="str">
        <f t="shared" si="26"/>
        <v/>
      </c>
      <c r="W183" s="291" t="str">
        <f t="shared" si="26"/>
        <v/>
      </c>
      <c r="X183" s="281"/>
      <c r="Y183" s="293" t="s">
        <v>120</v>
      </c>
      <c r="Z183" s="294"/>
      <c r="AA183" s="451"/>
    </row>
    <row r="184" spans="1:27" ht="15" customHeight="1" x14ac:dyDescent="0.4">
      <c r="A184" s="709"/>
      <c r="B184" s="642" t="s">
        <v>41</v>
      </c>
      <c r="C184" s="642"/>
      <c r="D184" s="647" t="s">
        <v>42</v>
      </c>
      <c r="E184" s="648"/>
      <c r="F184" s="319"/>
      <c r="G184" s="318" t="s">
        <v>467</v>
      </c>
      <c r="H184" s="322"/>
      <c r="I184" s="322"/>
      <c r="J184" s="318" t="s">
        <v>467</v>
      </c>
      <c r="K184" s="323"/>
      <c r="L184" s="320" t="str">
        <f>IF(F184="","",F184)</f>
        <v/>
      </c>
      <c r="M184" s="326" t="str">
        <f>IF(L184="","",L184*S184)</f>
        <v/>
      </c>
      <c r="N184" s="285"/>
      <c r="O184" s="298"/>
      <c r="P184" s="621"/>
      <c r="Q184" s="621"/>
      <c r="R184" s="299"/>
      <c r="S184" s="940"/>
      <c r="T184" s="274" t="s">
        <v>473</v>
      </c>
      <c r="U184" s="300"/>
      <c r="V184" s="300"/>
      <c r="W184" s="300"/>
      <c r="X184" s="281"/>
      <c r="Y184" s="293" t="s">
        <v>121</v>
      </c>
      <c r="Z184" s="301"/>
      <c r="AA184" s="451"/>
    </row>
    <row r="185" spans="1:27" ht="15" customHeight="1" x14ac:dyDescent="0.4">
      <c r="A185" s="709"/>
      <c r="B185" s="642"/>
      <c r="C185" s="642"/>
      <c r="D185" s="649" t="s">
        <v>43</v>
      </c>
      <c r="E185" s="650"/>
      <c r="F185" s="324"/>
      <c r="G185" s="318" t="s">
        <v>467</v>
      </c>
      <c r="H185" s="322"/>
      <c r="I185" s="319"/>
      <c r="J185" s="318" t="s">
        <v>467</v>
      </c>
      <c r="K185" s="323"/>
      <c r="L185" s="327" t="str">
        <f>IF(I185="",IF(I185="","",-I185),-I185)</f>
        <v/>
      </c>
      <c r="M185" s="326" t="str">
        <f>IF(L185="","",L185*S185)</f>
        <v/>
      </c>
      <c r="N185" s="285"/>
      <c r="O185" s="302"/>
      <c r="P185" s="303"/>
      <c r="Q185" s="304"/>
      <c r="R185" s="304"/>
      <c r="S185" s="940"/>
      <c r="T185" s="274" t="s">
        <v>473</v>
      </c>
      <c r="U185" s="279"/>
      <c r="X185" s="281"/>
      <c r="Y185" s="281"/>
      <c r="Z185" s="301"/>
      <c r="AA185" s="451"/>
    </row>
    <row r="186" spans="1:27" ht="15" customHeight="1" thickBot="1" x14ac:dyDescent="0.45">
      <c r="A186" s="709"/>
      <c r="B186" s="651" t="s">
        <v>499</v>
      </c>
      <c r="C186" s="651"/>
      <c r="D186" s="651"/>
      <c r="E186" s="651"/>
      <c r="F186" s="651"/>
      <c r="G186" s="651"/>
      <c r="H186" s="651"/>
      <c r="I186" s="651"/>
      <c r="J186" s="651"/>
      <c r="K186" s="651"/>
      <c r="L186" s="651"/>
      <c r="M186" s="328" t="str">
        <f>IF(SUM(M180:M185)=0,"",SUM(M180:M185))</f>
        <v/>
      </c>
      <c r="N186" s="285"/>
      <c r="O186" s="302"/>
      <c r="P186" s="305"/>
      <c r="Q186" s="304"/>
      <c r="R186" s="304"/>
      <c r="S186" s="306"/>
      <c r="T186" s="306"/>
      <c r="U186" s="279"/>
      <c r="X186" s="281"/>
      <c r="Y186" s="451"/>
      <c r="Z186" s="281"/>
      <c r="AA186" s="451"/>
    </row>
    <row r="187" spans="1:27" ht="15" customHeight="1" thickBot="1" x14ac:dyDescent="0.45">
      <c r="A187" s="652" t="s">
        <v>500</v>
      </c>
      <c r="B187" s="653"/>
      <c r="C187" s="653"/>
      <c r="D187" s="653"/>
      <c r="E187" s="653"/>
      <c r="F187" s="653"/>
      <c r="G187" s="653"/>
      <c r="H187" s="653"/>
      <c r="I187" s="653"/>
      <c r="J187" s="653"/>
      <c r="K187" s="653"/>
      <c r="L187" s="654"/>
      <c r="M187" s="325" t="str">
        <f>IF(SUM(M163,M168,M176,M186)=0,"",SUM(M163,M168,M176,M186))</f>
        <v/>
      </c>
      <c r="N187" s="285"/>
      <c r="O187" s="302"/>
      <c r="P187" s="305"/>
      <c r="Q187" s="304"/>
      <c r="R187" s="304"/>
      <c r="S187" s="306"/>
      <c r="T187" s="306"/>
      <c r="U187" s="279"/>
      <c r="X187" s="281"/>
      <c r="Y187" s="451"/>
      <c r="Z187" s="281"/>
      <c r="AA187" s="451"/>
    </row>
    <row r="188" spans="1:27" ht="6" customHeight="1" x14ac:dyDescent="0.4">
      <c r="A188" s="453"/>
      <c r="B188" s="162"/>
      <c r="C188" s="163"/>
      <c r="D188" s="163"/>
      <c r="E188" s="163"/>
      <c r="F188" s="163"/>
      <c r="G188" s="453"/>
      <c r="H188" s="453"/>
      <c r="I188" s="453"/>
      <c r="J188" s="453"/>
      <c r="K188" s="453"/>
      <c r="L188" s="453"/>
      <c r="M188" s="53"/>
      <c r="N188" s="285"/>
      <c r="O188" s="302"/>
      <c r="P188" s="305"/>
      <c r="Q188" s="304"/>
      <c r="R188" s="304"/>
      <c r="S188" s="306"/>
      <c r="T188" s="306"/>
      <c r="U188" s="279"/>
      <c r="X188" s="281"/>
      <c r="Y188" s="451"/>
      <c r="Z188" s="281"/>
      <c r="AA188" s="451"/>
    </row>
    <row r="189" spans="1:27" ht="13.5" customHeight="1" x14ac:dyDescent="0.15">
      <c r="A189" s="454"/>
      <c r="B189" s="655" t="s">
        <v>395</v>
      </c>
      <c r="C189" s="655"/>
      <c r="D189" s="655"/>
      <c r="E189" s="655"/>
      <c r="F189" s="655"/>
      <c r="G189" s="655" t="str">
        <f>IF(P179="","",""&amp;$P179&amp;" "&amp;$R179&amp;"　"&amp;$P180&amp;" "&amp;$R180&amp;"　"&amp;$P181&amp;" "&amp;$R181&amp;"　"&amp;$P182&amp;" "&amp;$R182&amp;"")</f>
        <v/>
      </c>
      <c r="H189" s="655"/>
      <c r="I189" s="655"/>
      <c r="J189" s="655"/>
      <c r="K189" s="655"/>
      <c r="L189" s="655"/>
      <c r="M189" s="655"/>
      <c r="N189" s="284"/>
      <c r="O189" s="302"/>
      <c r="P189" s="307"/>
      <c r="Q189" s="308"/>
      <c r="R189" s="308"/>
      <c r="S189" s="308"/>
      <c r="T189" s="452"/>
      <c r="U189" s="279"/>
    </row>
    <row r="190" spans="1:27" ht="13.5" customHeight="1" x14ac:dyDescent="0.15">
      <c r="A190" s="64"/>
      <c r="B190" s="714"/>
      <c r="C190" s="714"/>
      <c r="D190" s="714"/>
      <c r="E190" s="714"/>
      <c r="F190" s="714"/>
      <c r="G190" s="714"/>
      <c r="H190" s="714"/>
      <c r="I190" s="714"/>
      <c r="J190" s="714"/>
      <c r="K190" s="714"/>
      <c r="L190" s="714"/>
      <c r="M190" s="714"/>
      <c r="N190" s="284"/>
      <c r="Q190" s="309"/>
    </row>
    <row r="191" spans="1:27" ht="13.5" customHeight="1" x14ac:dyDescent="0.15">
      <c r="A191" s="64"/>
      <c r="B191" s="714"/>
      <c r="C191" s="714"/>
      <c r="D191" s="714"/>
      <c r="E191" s="714"/>
      <c r="F191" s="714"/>
      <c r="G191" s="714"/>
      <c r="H191" s="714"/>
      <c r="I191" s="714"/>
      <c r="J191" s="714"/>
      <c r="K191" s="714"/>
      <c r="L191" s="714"/>
      <c r="M191" s="714"/>
      <c r="N191" s="284"/>
    </row>
    <row r="192" spans="1:27" ht="6" customHeight="1" x14ac:dyDescent="0.15">
      <c r="A192" s="65"/>
      <c r="B192" s="65"/>
      <c r="C192" s="65"/>
      <c r="D192" s="65"/>
      <c r="E192" s="65"/>
      <c r="F192" s="65"/>
      <c r="G192" s="65"/>
      <c r="H192" s="65"/>
      <c r="I192" s="65"/>
      <c r="J192" s="65"/>
      <c r="K192" s="65"/>
      <c r="L192" s="65"/>
      <c r="M192" s="65"/>
      <c r="N192" s="284"/>
    </row>
    <row r="193" spans="1:27" ht="15" customHeight="1" x14ac:dyDescent="0.15">
      <c r="A193" s="153"/>
      <c r="B193" s="38" t="s">
        <v>319</v>
      </c>
      <c r="C193" s="38"/>
      <c r="D193" s="38"/>
      <c r="E193" s="38"/>
      <c r="F193" s="38"/>
      <c r="G193" s="38"/>
      <c r="H193" s="38"/>
      <c r="I193" s="38"/>
      <c r="J193" s="38"/>
      <c r="K193" s="38"/>
      <c r="L193" s="60"/>
      <c r="M193" s="60"/>
      <c r="N193" s="284"/>
      <c r="X193" s="279"/>
      <c r="Y193" s="279"/>
      <c r="Z193" s="279"/>
      <c r="AA193" s="279"/>
    </row>
    <row r="194" spans="1:27" ht="15" customHeight="1" x14ac:dyDescent="0.15">
      <c r="A194" s="38"/>
      <c r="B194" s="38"/>
      <c r="C194" s="38"/>
      <c r="D194" s="38"/>
      <c r="E194" s="38"/>
      <c r="F194" s="38"/>
      <c r="G194" s="38"/>
      <c r="H194" s="38"/>
      <c r="I194" s="38"/>
      <c r="J194" s="38"/>
      <c r="K194" s="38"/>
      <c r="L194" s="60"/>
      <c r="M194" s="60"/>
      <c r="N194" s="284"/>
      <c r="O194" s="268" t="s">
        <v>272</v>
      </c>
      <c r="X194" s="279"/>
      <c r="Y194" s="279"/>
      <c r="Z194" s="279"/>
      <c r="AA194" s="279"/>
    </row>
    <row r="195" spans="1:27" ht="15" customHeight="1" x14ac:dyDescent="0.15">
      <c r="A195" s="38"/>
      <c r="B195" s="61" t="str">
        <f>B3</f>
        <v>（令和</v>
      </c>
      <c r="C195" s="62">
        <f>IF($C$3="","",$C$3)</f>
        <v>5</v>
      </c>
      <c r="D195" s="454" t="s">
        <v>111</v>
      </c>
      <c r="F195" s="66" t="s">
        <v>112</v>
      </c>
      <c r="G195" s="628" t="str">
        <f>IF('③（別紙１）事業所一覧'!B10="","",CONCATENATE(①基本情報!C4," ",'③（別紙１）事業所一覧'!B10))</f>
        <v/>
      </c>
      <c r="H195" s="629"/>
      <c r="I195" s="629"/>
      <c r="J195" s="629"/>
      <c r="K195" s="629"/>
      <c r="L195" s="630"/>
      <c r="M195" s="60"/>
      <c r="N195" s="284"/>
      <c r="O195" s="270" t="s">
        <v>274</v>
      </c>
      <c r="X195" s="279"/>
      <c r="Y195" s="279"/>
      <c r="Z195" s="279"/>
      <c r="AA195" s="279"/>
    </row>
    <row r="196" spans="1:27" ht="15" customHeight="1" x14ac:dyDescent="0.15">
      <c r="A196" s="148"/>
      <c r="B196" s="149"/>
      <c r="C196" s="150"/>
      <c r="D196" s="150"/>
      <c r="E196" s="148"/>
      <c r="F196" s="150"/>
      <c r="G196" s="151"/>
      <c r="H196" s="151"/>
      <c r="I196" s="151"/>
      <c r="J196" s="151"/>
      <c r="K196" s="151"/>
      <c r="L196" s="152"/>
      <c r="M196" s="152"/>
      <c r="N196" s="284"/>
      <c r="O196" s="270" t="s">
        <v>273</v>
      </c>
      <c r="X196" s="279"/>
      <c r="Y196" s="279"/>
      <c r="Z196" s="279"/>
      <c r="AA196" s="279"/>
    </row>
    <row r="197" spans="1:27" ht="18" customHeight="1" x14ac:dyDescent="0.15">
      <c r="A197" s="651" t="s">
        <v>0</v>
      </c>
      <c r="B197" s="651"/>
      <c r="C197" s="651"/>
      <c r="D197" s="651"/>
      <c r="E197" s="651"/>
      <c r="F197" s="624" t="s">
        <v>1</v>
      </c>
      <c r="G197" s="624"/>
      <c r="H197" s="624"/>
      <c r="I197" s="624" t="s">
        <v>46</v>
      </c>
      <c r="J197" s="624"/>
      <c r="K197" s="624"/>
      <c r="L197" s="622" t="s">
        <v>70</v>
      </c>
      <c r="M197" s="622" t="s">
        <v>72</v>
      </c>
      <c r="N197" s="452"/>
      <c r="O197" s="625" t="s">
        <v>119</v>
      </c>
      <c r="P197" s="635" t="s">
        <v>2</v>
      </c>
      <c r="Q197" s="635"/>
      <c r="R197" s="625" t="s">
        <v>119</v>
      </c>
      <c r="S197" s="635" t="s">
        <v>57</v>
      </c>
      <c r="T197" s="635"/>
      <c r="X197" s="635" t="s">
        <v>2</v>
      </c>
      <c r="Y197" s="635"/>
      <c r="Z197" s="635" t="s">
        <v>57</v>
      </c>
      <c r="AA197" s="635"/>
    </row>
    <row r="198" spans="1:27" ht="15" customHeight="1" x14ac:dyDescent="0.15">
      <c r="A198" s="651"/>
      <c r="B198" s="651"/>
      <c r="C198" s="651"/>
      <c r="D198" s="651"/>
      <c r="E198" s="651"/>
      <c r="F198" s="444" t="s">
        <v>3</v>
      </c>
      <c r="G198" s="624" t="s">
        <v>47</v>
      </c>
      <c r="H198" s="446" t="s">
        <v>48</v>
      </c>
      <c r="I198" s="444" t="s">
        <v>3</v>
      </c>
      <c r="J198" s="624" t="s">
        <v>47</v>
      </c>
      <c r="K198" s="446" t="s">
        <v>48</v>
      </c>
      <c r="L198" s="623"/>
      <c r="M198" s="623"/>
      <c r="N198" s="452"/>
      <c r="O198" s="626"/>
      <c r="P198" s="440" t="s">
        <v>3</v>
      </c>
      <c r="Q198" s="697" t="s">
        <v>83</v>
      </c>
      <c r="R198" s="626"/>
      <c r="S198" s="625" t="s">
        <v>3</v>
      </c>
      <c r="T198" s="698" t="s">
        <v>47</v>
      </c>
      <c r="X198" s="440" t="s">
        <v>3</v>
      </c>
      <c r="Y198" s="700" t="s">
        <v>83</v>
      </c>
      <c r="Z198" s="625" t="s">
        <v>3</v>
      </c>
      <c r="AA198" s="625" t="s">
        <v>47</v>
      </c>
    </row>
    <row r="199" spans="1:27" ht="15" customHeight="1" x14ac:dyDescent="0.15">
      <c r="A199" s="651"/>
      <c r="B199" s="651"/>
      <c r="C199" s="651"/>
      <c r="D199" s="651"/>
      <c r="E199" s="651"/>
      <c r="F199" s="455" t="s">
        <v>66</v>
      </c>
      <c r="G199" s="624"/>
      <c r="H199" s="447" t="s">
        <v>67</v>
      </c>
      <c r="I199" s="455" t="s">
        <v>68</v>
      </c>
      <c r="J199" s="624"/>
      <c r="K199" s="447" t="s">
        <v>69</v>
      </c>
      <c r="L199" s="445" t="s">
        <v>104</v>
      </c>
      <c r="M199" s="445" t="s">
        <v>261</v>
      </c>
      <c r="N199" s="452"/>
      <c r="O199" s="627"/>
      <c r="P199" s="441" t="s">
        <v>5</v>
      </c>
      <c r="Q199" s="697"/>
      <c r="R199" s="627"/>
      <c r="S199" s="627"/>
      <c r="T199" s="699"/>
      <c r="X199" s="441" t="s">
        <v>5</v>
      </c>
      <c r="Y199" s="700"/>
      <c r="Z199" s="627"/>
      <c r="AA199" s="627"/>
    </row>
    <row r="200" spans="1:27" ht="15" customHeight="1" x14ac:dyDescent="0.4">
      <c r="A200" s="709" t="s">
        <v>49</v>
      </c>
      <c r="B200" s="656" t="s">
        <v>106</v>
      </c>
      <c r="C200" s="657"/>
      <c r="D200" s="657"/>
      <c r="E200" s="658"/>
      <c r="F200" s="319"/>
      <c r="G200" s="318" t="s">
        <v>466</v>
      </c>
      <c r="H200" s="320" t="str">
        <f t="shared" ref="H200:H226" si="27">IF(F200="","",F200*P200)</f>
        <v/>
      </c>
      <c r="I200" s="319"/>
      <c r="J200" s="318" t="s">
        <v>466</v>
      </c>
      <c r="K200" s="320" t="str">
        <f t="shared" ref="K200:K221" si="28">IF(I200="","",I200*P200)</f>
        <v/>
      </c>
      <c r="L200" s="320" t="str">
        <f t="shared" ref="L200:L221" si="29">IF(F200="",IF(I200="","",-(I200*P200)),(F200-I200)*P200)</f>
        <v/>
      </c>
      <c r="M200" s="321" t="str">
        <f t="shared" ref="M200:M221" si="30">IF(L200="","",L200*S200*44/12)</f>
        <v/>
      </c>
      <c r="N200" s="285"/>
      <c r="O200" s="449" t="str">
        <f>IF(P200=$X$8,"","○")</f>
        <v/>
      </c>
      <c r="P200" s="351">
        <v>38.299999999999997</v>
      </c>
      <c r="Q200" s="379" t="s">
        <v>504</v>
      </c>
      <c r="R200" s="273" t="str">
        <f>IF(S200=$Z$8,"","○")</f>
        <v/>
      </c>
      <c r="S200" s="389">
        <v>1.9E-2</v>
      </c>
      <c r="T200" s="390" t="s">
        <v>277</v>
      </c>
      <c r="X200" s="355">
        <v>38.299999999999997</v>
      </c>
      <c r="Y200" s="443" t="s">
        <v>504</v>
      </c>
      <c r="Z200" s="396">
        <v>1.9E-2</v>
      </c>
      <c r="AA200" s="439" t="s">
        <v>56</v>
      </c>
    </row>
    <row r="201" spans="1:27" ht="15" customHeight="1" x14ac:dyDescent="0.4">
      <c r="A201" s="709"/>
      <c r="B201" s="656" t="s">
        <v>9</v>
      </c>
      <c r="C201" s="657"/>
      <c r="D201" s="657"/>
      <c r="E201" s="658"/>
      <c r="F201" s="319"/>
      <c r="G201" s="318" t="s">
        <v>466</v>
      </c>
      <c r="H201" s="320" t="str">
        <f t="shared" si="27"/>
        <v/>
      </c>
      <c r="I201" s="319"/>
      <c r="J201" s="318" t="s">
        <v>466</v>
      </c>
      <c r="K201" s="320" t="str">
        <f t="shared" si="28"/>
        <v/>
      </c>
      <c r="L201" s="320" t="str">
        <f t="shared" si="29"/>
        <v/>
      </c>
      <c r="M201" s="321" t="str">
        <f t="shared" si="30"/>
        <v/>
      </c>
      <c r="N201" s="285"/>
      <c r="O201" s="449" t="str">
        <f>IF(P201=$X$9,"","○")</f>
        <v/>
      </c>
      <c r="P201" s="351">
        <v>34.799999999999997</v>
      </c>
      <c r="Q201" s="379" t="s">
        <v>504</v>
      </c>
      <c r="R201" s="273" t="str">
        <f>IF(S201=$Z$9,"","○")</f>
        <v/>
      </c>
      <c r="S201" s="351">
        <v>1.83E-2</v>
      </c>
      <c r="T201" s="390" t="s">
        <v>276</v>
      </c>
      <c r="X201" s="355">
        <v>34.799999999999997</v>
      </c>
      <c r="Y201" s="443" t="s">
        <v>504</v>
      </c>
      <c r="Z201" s="355">
        <v>1.83E-2</v>
      </c>
      <c r="AA201" s="439" t="s">
        <v>56</v>
      </c>
    </row>
    <row r="202" spans="1:27" ht="15" customHeight="1" x14ac:dyDescent="0.4">
      <c r="A202" s="709"/>
      <c r="B202" s="656" t="s">
        <v>53</v>
      </c>
      <c r="C202" s="657"/>
      <c r="D202" s="657"/>
      <c r="E202" s="658"/>
      <c r="F202" s="319"/>
      <c r="G202" s="318" t="s">
        <v>466</v>
      </c>
      <c r="H202" s="320" t="str">
        <f t="shared" si="27"/>
        <v/>
      </c>
      <c r="I202" s="319"/>
      <c r="J202" s="318" t="s">
        <v>466</v>
      </c>
      <c r="K202" s="320" t="str">
        <f t="shared" si="28"/>
        <v/>
      </c>
      <c r="L202" s="320" t="str">
        <f t="shared" si="29"/>
        <v/>
      </c>
      <c r="M202" s="321" t="str">
        <f t="shared" si="30"/>
        <v/>
      </c>
      <c r="N202" s="285"/>
      <c r="O202" s="449" t="str">
        <f>IF(P202=$X$10,"","○")</f>
        <v/>
      </c>
      <c r="P202" s="351">
        <v>33.4</v>
      </c>
      <c r="Q202" s="379" t="s">
        <v>504</v>
      </c>
      <c r="R202" s="273" t="str">
        <f>IF(S202=$Z$10,"","○")</f>
        <v/>
      </c>
      <c r="S202" s="351">
        <v>1.8700000000000001E-2</v>
      </c>
      <c r="T202" s="390" t="s">
        <v>276</v>
      </c>
      <c r="X202" s="355">
        <v>33.4</v>
      </c>
      <c r="Y202" s="443" t="s">
        <v>504</v>
      </c>
      <c r="Z202" s="355">
        <v>1.8700000000000001E-2</v>
      </c>
      <c r="AA202" s="439" t="s">
        <v>56</v>
      </c>
    </row>
    <row r="203" spans="1:27" ht="15" customHeight="1" x14ac:dyDescent="0.4">
      <c r="A203" s="709"/>
      <c r="B203" s="656" t="s">
        <v>10</v>
      </c>
      <c r="C203" s="657"/>
      <c r="D203" s="657"/>
      <c r="E203" s="658"/>
      <c r="F203" s="319"/>
      <c r="G203" s="318" t="s">
        <v>466</v>
      </c>
      <c r="H203" s="320" t="str">
        <f t="shared" si="27"/>
        <v/>
      </c>
      <c r="I203" s="319"/>
      <c r="J203" s="318" t="s">
        <v>466</v>
      </c>
      <c r="K203" s="320" t="str">
        <f t="shared" si="28"/>
        <v/>
      </c>
      <c r="L203" s="320" t="str">
        <f t="shared" si="29"/>
        <v/>
      </c>
      <c r="M203" s="321" t="str">
        <f t="shared" si="30"/>
        <v/>
      </c>
      <c r="N203" s="285"/>
      <c r="O203" s="449" t="str">
        <f>IF(P203=$X$11,"","○")</f>
        <v/>
      </c>
      <c r="P203" s="351">
        <v>33.299999999999997</v>
      </c>
      <c r="Q203" s="379" t="s">
        <v>504</v>
      </c>
      <c r="R203" s="273" t="str">
        <f>IF(S203=$Z$11,"","○")</f>
        <v/>
      </c>
      <c r="S203" s="351">
        <v>1.8599999999999998E-2</v>
      </c>
      <c r="T203" s="390" t="s">
        <v>276</v>
      </c>
      <c r="X203" s="355">
        <v>33.299999999999997</v>
      </c>
      <c r="Y203" s="443" t="s">
        <v>504</v>
      </c>
      <c r="Z203" s="355">
        <v>1.8599999999999998E-2</v>
      </c>
      <c r="AA203" s="439" t="s">
        <v>56</v>
      </c>
    </row>
    <row r="204" spans="1:27" ht="15" customHeight="1" x14ac:dyDescent="0.4">
      <c r="A204" s="709"/>
      <c r="B204" s="656" t="s">
        <v>107</v>
      </c>
      <c r="C204" s="657"/>
      <c r="D204" s="657"/>
      <c r="E204" s="658"/>
      <c r="F204" s="319"/>
      <c r="G204" s="318" t="s">
        <v>466</v>
      </c>
      <c r="H204" s="320" t="str">
        <f t="shared" si="27"/>
        <v/>
      </c>
      <c r="I204" s="319"/>
      <c r="J204" s="318" t="s">
        <v>466</v>
      </c>
      <c r="K204" s="320" t="str">
        <f t="shared" si="28"/>
        <v/>
      </c>
      <c r="L204" s="320" t="str">
        <f t="shared" si="29"/>
        <v/>
      </c>
      <c r="M204" s="321" t="str">
        <f t="shared" si="30"/>
        <v/>
      </c>
      <c r="N204" s="285"/>
      <c r="O204" s="449" t="str">
        <f>IF(P204=$X$12,"","○")</f>
        <v/>
      </c>
      <c r="P204" s="351">
        <v>36.5</v>
      </c>
      <c r="Q204" s="379" t="s">
        <v>504</v>
      </c>
      <c r="R204" s="273" t="str">
        <f>IF(S204=$Z$12,"","○")</f>
        <v/>
      </c>
      <c r="S204" s="351">
        <v>1.8700000000000001E-2</v>
      </c>
      <c r="T204" s="390" t="s">
        <v>276</v>
      </c>
      <c r="X204" s="355">
        <v>36.5</v>
      </c>
      <c r="Y204" s="443" t="s">
        <v>504</v>
      </c>
      <c r="Z204" s="355">
        <v>1.8700000000000001E-2</v>
      </c>
      <c r="AA204" s="439" t="s">
        <v>56</v>
      </c>
    </row>
    <row r="205" spans="1:27" ht="15" customHeight="1" x14ac:dyDescent="0.4">
      <c r="A205" s="709"/>
      <c r="B205" s="656" t="s">
        <v>12</v>
      </c>
      <c r="C205" s="657"/>
      <c r="D205" s="657"/>
      <c r="E205" s="658"/>
      <c r="F205" s="319"/>
      <c r="G205" s="318" t="s">
        <v>466</v>
      </c>
      <c r="H205" s="320" t="str">
        <f t="shared" si="27"/>
        <v/>
      </c>
      <c r="I205" s="319"/>
      <c r="J205" s="318" t="s">
        <v>466</v>
      </c>
      <c r="K205" s="320" t="str">
        <f t="shared" si="28"/>
        <v/>
      </c>
      <c r="L205" s="320" t="str">
        <f t="shared" si="29"/>
        <v/>
      </c>
      <c r="M205" s="321" t="str">
        <f t="shared" si="30"/>
        <v/>
      </c>
      <c r="N205" s="285"/>
      <c r="O205" s="449" t="str">
        <f>IF(P205=$X$13,"","○")</f>
        <v/>
      </c>
      <c r="P205" s="380">
        <v>38</v>
      </c>
      <c r="Q205" s="379" t="s">
        <v>504</v>
      </c>
      <c r="R205" s="273" t="str">
        <f>IF(S205=$Z$13,"","○")</f>
        <v/>
      </c>
      <c r="S205" s="351">
        <v>1.8800000000000001E-2</v>
      </c>
      <c r="T205" s="390" t="s">
        <v>276</v>
      </c>
      <c r="X205" s="397">
        <v>38</v>
      </c>
      <c r="Y205" s="443" t="s">
        <v>504</v>
      </c>
      <c r="Z205" s="355">
        <v>1.8800000000000001E-2</v>
      </c>
      <c r="AA205" s="439" t="s">
        <v>56</v>
      </c>
    </row>
    <row r="206" spans="1:27" ht="15" customHeight="1" x14ac:dyDescent="0.4">
      <c r="A206" s="709"/>
      <c r="B206" s="656" t="s">
        <v>13</v>
      </c>
      <c r="C206" s="657"/>
      <c r="D206" s="657"/>
      <c r="E206" s="658"/>
      <c r="F206" s="319"/>
      <c r="G206" s="318" t="s">
        <v>466</v>
      </c>
      <c r="H206" s="320" t="str">
        <f t="shared" si="27"/>
        <v/>
      </c>
      <c r="I206" s="319"/>
      <c r="J206" s="318" t="s">
        <v>466</v>
      </c>
      <c r="K206" s="320" t="str">
        <f t="shared" si="28"/>
        <v/>
      </c>
      <c r="L206" s="320" t="str">
        <f t="shared" si="29"/>
        <v/>
      </c>
      <c r="M206" s="321" t="str">
        <f t="shared" si="30"/>
        <v/>
      </c>
      <c r="N206" s="285"/>
      <c r="O206" s="449" t="str">
        <f>IF(P206=$X$14,"","○")</f>
        <v/>
      </c>
      <c r="P206" s="351">
        <v>38.9</v>
      </c>
      <c r="Q206" s="379" t="s">
        <v>504</v>
      </c>
      <c r="R206" s="273" t="str">
        <f>IF(S206=$Z$14,"","○")</f>
        <v/>
      </c>
      <c r="S206" s="351">
        <v>1.9300000000000001E-2</v>
      </c>
      <c r="T206" s="390" t="s">
        <v>276</v>
      </c>
      <c r="X206" s="355">
        <v>38.9</v>
      </c>
      <c r="Y206" s="443" t="s">
        <v>504</v>
      </c>
      <c r="Z206" s="355">
        <v>1.9300000000000001E-2</v>
      </c>
      <c r="AA206" s="439" t="s">
        <v>56</v>
      </c>
    </row>
    <row r="207" spans="1:27" ht="15" customHeight="1" x14ac:dyDescent="0.4">
      <c r="A207" s="709"/>
      <c r="B207" s="656" t="s">
        <v>14</v>
      </c>
      <c r="C207" s="657"/>
      <c r="D207" s="657"/>
      <c r="E207" s="658"/>
      <c r="F207" s="319"/>
      <c r="G207" s="318" t="s">
        <v>466</v>
      </c>
      <c r="H207" s="320" t="str">
        <f t="shared" si="27"/>
        <v/>
      </c>
      <c r="I207" s="319"/>
      <c r="J207" s="318" t="s">
        <v>466</v>
      </c>
      <c r="K207" s="320" t="str">
        <f t="shared" si="28"/>
        <v/>
      </c>
      <c r="L207" s="320" t="str">
        <f t="shared" si="29"/>
        <v/>
      </c>
      <c r="M207" s="321" t="str">
        <f t="shared" si="30"/>
        <v/>
      </c>
      <c r="N207" s="285"/>
      <c r="O207" s="449" t="str">
        <f>IF(P207=$X$15,"","○")</f>
        <v/>
      </c>
      <c r="P207" s="351">
        <v>41.8</v>
      </c>
      <c r="Q207" s="379" t="s">
        <v>504</v>
      </c>
      <c r="R207" s="273" t="str">
        <f>IF(S207=$Z$15,"","○")</f>
        <v/>
      </c>
      <c r="S207" s="351">
        <v>2.0199999999999999E-2</v>
      </c>
      <c r="T207" s="390" t="s">
        <v>276</v>
      </c>
      <c r="X207" s="355">
        <v>41.8</v>
      </c>
      <c r="Y207" s="443" t="s">
        <v>504</v>
      </c>
      <c r="Z207" s="355">
        <v>2.0199999999999999E-2</v>
      </c>
      <c r="AA207" s="439" t="s">
        <v>56</v>
      </c>
    </row>
    <row r="208" spans="1:27" ht="15" customHeight="1" x14ac:dyDescent="0.4">
      <c r="A208" s="709"/>
      <c r="B208" s="656" t="s">
        <v>15</v>
      </c>
      <c r="C208" s="657"/>
      <c r="D208" s="657"/>
      <c r="E208" s="658"/>
      <c r="F208" s="319"/>
      <c r="G208" s="318" t="s">
        <v>463</v>
      </c>
      <c r="H208" s="320" t="str">
        <f t="shared" si="27"/>
        <v/>
      </c>
      <c r="I208" s="319"/>
      <c r="J208" s="318" t="s">
        <v>463</v>
      </c>
      <c r="K208" s="320" t="str">
        <f t="shared" si="28"/>
        <v/>
      </c>
      <c r="L208" s="320" t="str">
        <f t="shared" si="29"/>
        <v/>
      </c>
      <c r="M208" s="321" t="str">
        <f t="shared" si="30"/>
        <v/>
      </c>
      <c r="N208" s="285"/>
      <c r="O208" s="449" t="str">
        <f>IF(P208=$X$16,"","○")</f>
        <v/>
      </c>
      <c r="P208" s="380">
        <v>40</v>
      </c>
      <c r="Q208" s="379" t="s">
        <v>17</v>
      </c>
      <c r="R208" s="273" t="str">
        <f>IF(S208=$Z$16,"","○")</f>
        <v/>
      </c>
      <c r="S208" s="351">
        <v>2.0400000000000001E-2</v>
      </c>
      <c r="T208" s="390" t="s">
        <v>276</v>
      </c>
      <c r="X208" s="397">
        <v>40</v>
      </c>
      <c r="Y208" s="443" t="s">
        <v>17</v>
      </c>
      <c r="Z208" s="355">
        <v>2.0400000000000001E-2</v>
      </c>
      <c r="AA208" s="439" t="s">
        <v>56</v>
      </c>
    </row>
    <row r="209" spans="1:32" ht="15" customHeight="1" x14ac:dyDescent="0.4">
      <c r="A209" s="709"/>
      <c r="B209" s="656" t="s">
        <v>18</v>
      </c>
      <c r="C209" s="657"/>
      <c r="D209" s="657"/>
      <c r="E209" s="658"/>
      <c r="F209" s="319"/>
      <c r="G209" s="318" t="s">
        <v>463</v>
      </c>
      <c r="H209" s="320" t="str">
        <f t="shared" si="27"/>
        <v/>
      </c>
      <c r="I209" s="319"/>
      <c r="J209" s="318" t="s">
        <v>463</v>
      </c>
      <c r="K209" s="320" t="str">
        <f t="shared" si="28"/>
        <v/>
      </c>
      <c r="L209" s="320" t="str">
        <f t="shared" si="29"/>
        <v/>
      </c>
      <c r="M209" s="321" t="str">
        <f t="shared" si="30"/>
        <v/>
      </c>
      <c r="N209" s="285"/>
      <c r="O209" s="449" t="str">
        <f>IF(P209=$X$17,"","○")</f>
        <v/>
      </c>
      <c r="P209" s="351">
        <v>34.1</v>
      </c>
      <c r="Q209" s="379" t="s">
        <v>17</v>
      </c>
      <c r="R209" s="273" t="str">
        <f>IF(S209=$Z$17,"","○")</f>
        <v/>
      </c>
      <c r="S209" s="351">
        <v>2.4500000000000001E-2</v>
      </c>
      <c r="T209" s="390" t="s">
        <v>276</v>
      </c>
      <c r="X209" s="355">
        <v>34.1</v>
      </c>
      <c r="Y209" s="443" t="s">
        <v>17</v>
      </c>
      <c r="Z209" s="355">
        <v>2.4500000000000001E-2</v>
      </c>
      <c r="AA209" s="439" t="s">
        <v>56</v>
      </c>
    </row>
    <row r="210" spans="1:32" ht="15" customHeight="1" x14ac:dyDescent="0.4">
      <c r="A210" s="709"/>
      <c r="B210" s="659" t="s">
        <v>19</v>
      </c>
      <c r="C210" s="696" t="s">
        <v>20</v>
      </c>
      <c r="D210" s="696"/>
      <c r="E210" s="696"/>
      <c r="F210" s="319"/>
      <c r="G210" s="318" t="s">
        <v>463</v>
      </c>
      <c r="H210" s="320" t="str">
        <f t="shared" si="27"/>
        <v/>
      </c>
      <c r="I210" s="319"/>
      <c r="J210" s="318" t="s">
        <v>463</v>
      </c>
      <c r="K210" s="320" t="str">
        <f t="shared" si="28"/>
        <v/>
      </c>
      <c r="L210" s="320" t="str">
        <f t="shared" si="29"/>
        <v/>
      </c>
      <c r="M210" s="321" t="str">
        <f t="shared" si="30"/>
        <v/>
      </c>
      <c r="N210" s="285"/>
      <c r="O210" s="449" t="str">
        <f>IF(P210=$X$18,"","○")</f>
        <v/>
      </c>
      <c r="P210" s="351">
        <v>50.1</v>
      </c>
      <c r="Q210" s="379" t="s">
        <v>91</v>
      </c>
      <c r="R210" s="273" t="str">
        <f>IF(S210=$Z$18,"","○")</f>
        <v/>
      </c>
      <c r="S210" s="351">
        <v>1.6299999999999999E-2</v>
      </c>
      <c r="T210" s="390" t="s">
        <v>276</v>
      </c>
      <c r="X210" s="355">
        <v>50.1</v>
      </c>
      <c r="Y210" s="443" t="s">
        <v>91</v>
      </c>
      <c r="Z210" s="355">
        <v>1.6299999999999999E-2</v>
      </c>
      <c r="AA210" s="439" t="s">
        <v>56</v>
      </c>
    </row>
    <row r="211" spans="1:32" ht="15" customHeight="1" x14ac:dyDescent="0.4">
      <c r="A211" s="709"/>
      <c r="B211" s="659"/>
      <c r="C211" s="696" t="s">
        <v>21</v>
      </c>
      <c r="D211" s="696"/>
      <c r="E211" s="696"/>
      <c r="F211" s="319"/>
      <c r="G211" s="318" t="s">
        <v>262</v>
      </c>
      <c r="H211" s="320" t="str">
        <f t="shared" si="27"/>
        <v/>
      </c>
      <c r="I211" s="319"/>
      <c r="J211" s="318" t="s">
        <v>262</v>
      </c>
      <c r="K211" s="320" t="str">
        <f t="shared" si="28"/>
        <v/>
      </c>
      <c r="L211" s="320" t="str">
        <f t="shared" si="29"/>
        <v/>
      </c>
      <c r="M211" s="321" t="str">
        <f t="shared" si="30"/>
        <v/>
      </c>
      <c r="N211" s="285"/>
      <c r="O211" s="449" t="str">
        <f>IF(P211=$X$19,"","○")</f>
        <v/>
      </c>
      <c r="P211" s="351">
        <v>46.1</v>
      </c>
      <c r="Q211" s="379" t="s">
        <v>468</v>
      </c>
      <c r="R211" s="273" t="str">
        <f>IF(S211=$Z$19,"","○")</f>
        <v/>
      </c>
      <c r="S211" s="351">
        <v>1.44E-2</v>
      </c>
      <c r="T211" s="390" t="s">
        <v>276</v>
      </c>
      <c r="X211" s="355">
        <v>46.1</v>
      </c>
      <c r="Y211" s="443" t="s">
        <v>468</v>
      </c>
      <c r="Z211" s="355">
        <v>1.44E-2</v>
      </c>
      <c r="AA211" s="439" t="s">
        <v>56</v>
      </c>
    </row>
    <row r="212" spans="1:32" ht="15" customHeight="1" x14ac:dyDescent="0.4">
      <c r="A212" s="709"/>
      <c r="B212" s="659" t="s">
        <v>402</v>
      </c>
      <c r="C212" s="696" t="s">
        <v>22</v>
      </c>
      <c r="D212" s="696"/>
      <c r="E212" s="696"/>
      <c r="F212" s="319"/>
      <c r="G212" s="318" t="s">
        <v>463</v>
      </c>
      <c r="H212" s="320" t="str">
        <f t="shared" si="27"/>
        <v/>
      </c>
      <c r="I212" s="319"/>
      <c r="J212" s="318" t="s">
        <v>463</v>
      </c>
      <c r="K212" s="320" t="str">
        <f t="shared" si="28"/>
        <v/>
      </c>
      <c r="L212" s="320" t="str">
        <f t="shared" si="29"/>
        <v/>
      </c>
      <c r="M212" s="321" t="str">
        <f t="shared" si="30"/>
        <v/>
      </c>
      <c r="N212" s="285"/>
      <c r="O212" s="449" t="str">
        <f>IF(P212=$X$20,"","○")</f>
        <v/>
      </c>
      <c r="P212" s="351">
        <v>54.7</v>
      </c>
      <c r="Q212" s="379" t="s">
        <v>91</v>
      </c>
      <c r="R212" s="273" t="str">
        <f>IF(S212=$Z$20,"","○")</f>
        <v/>
      </c>
      <c r="S212" s="351">
        <v>1.3899999999999999E-2</v>
      </c>
      <c r="T212" s="390" t="s">
        <v>276</v>
      </c>
      <c r="X212" s="355">
        <v>54.7</v>
      </c>
      <c r="Y212" s="443" t="s">
        <v>91</v>
      </c>
      <c r="Z212" s="355">
        <v>1.3899999999999999E-2</v>
      </c>
      <c r="AA212" s="439" t="s">
        <v>56</v>
      </c>
    </row>
    <row r="213" spans="1:32" ht="15" customHeight="1" thickBot="1" x14ac:dyDescent="0.45">
      <c r="A213" s="709"/>
      <c r="B213" s="659"/>
      <c r="C213" s="696" t="s">
        <v>50</v>
      </c>
      <c r="D213" s="696"/>
      <c r="E213" s="696"/>
      <c r="F213" s="319"/>
      <c r="G213" s="318" t="s">
        <v>262</v>
      </c>
      <c r="H213" s="320" t="str">
        <f t="shared" si="27"/>
        <v/>
      </c>
      <c r="I213" s="319"/>
      <c r="J213" s="318" t="s">
        <v>262</v>
      </c>
      <c r="K213" s="320" t="str">
        <f t="shared" si="28"/>
        <v/>
      </c>
      <c r="L213" s="320" t="str">
        <f t="shared" si="29"/>
        <v/>
      </c>
      <c r="M213" s="321" t="str">
        <f t="shared" si="30"/>
        <v/>
      </c>
      <c r="N213" s="285"/>
      <c r="O213" s="449" t="str">
        <f>IF(P213=$X$21,"","○")</f>
        <v/>
      </c>
      <c r="P213" s="381">
        <v>38.4</v>
      </c>
      <c r="Q213" s="382" t="s">
        <v>468</v>
      </c>
      <c r="R213" s="273" t="str">
        <f>IF(S213=$Z$21,"","○")</f>
        <v/>
      </c>
      <c r="S213" s="381">
        <v>1.3899999999999999E-2</v>
      </c>
      <c r="T213" s="391" t="s">
        <v>276</v>
      </c>
      <c r="X213" s="355">
        <v>38.4</v>
      </c>
      <c r="Y213" s="443" t="s">
        <v>468</v>
      </c>
      <c r="Z213" s="355">
        <v>1.3899999999999999E-2</v>
      </c>
      <c r="AA213" s="439" t="s">
        <v>56</v>
      </c>
    </row>
    <row r="214" spans="1:32" ht="15" customHeight="1" x14ac:dyDescent="0.4">
      <c r="A214" s="709"/>
      <c r="B214" s="642" t="s">
        <v>23</v>
      </c>
      <c r="C214" s="717" t="s">
        <v>490</v>
      </c>
      <c r="D214" s="717"/>
      <c r="E214" s="717"/>
      <c r="F214" s="319"/>
      <c r="G214" s="318" t="s">
        <v>463</v>
      </c>
      <c r="H214" s="320" t="str">
        <f t="shared" si="27"/>
        <v/>
      </c>
      <c r="I214" s="319"/>
      <c r="J214" s="318" t="s">
        <v>463</v>
      </c>
      <c r="K214" s="320" t="str">
        <f t="shared" si="28"/>
        <v/>
      </c>
      <c r="L214" s="320" t="str">
        <f t="shared" si="29"/>
        <v/>
      </c>
      <c r="M214" s="321" t="str">
        <f t="shared" si="30"/>
        <v/>
      </c>
      <c r="N214" s="285"/>
      <c r="O214" s="449" t="str">
        <f>IF(P214=$X$22,"","○")</f>
        <v/>
      </c>
      <c r="P214" s="383">
        <v>28.7</v>
      </c>
      <c r="Q214" s="384" t="s">
        <v>17</v>
      </c>
      <c r="R214" s="273" t="str">
        <f>IF(S214=$Z$22,"","○")</f>
        <v/>
      </c>
      <c r="S214" s="392">
        <v>2.46E-2</v>
      </c>
      <c r="T214" s="384" t="s">
        <v>276</v>
      </c>
      <c r="X214" s="398">
        <v>28.7</v>
      </c>
      <c r="Y214" s="443" t="s">
        <v>17</v>
      </c>
      <c r="Z214" s="355">
        <v>2.46E-2</v>
      </c>
      <c r="AA214" s="439" t="s">
        <v>56</v>
      </c>
    </row>
    <row r="215" spans="1:32" ht="15" customHeight="1" thickBot="1" x14ac:dyDescent="0.45">
      <c r="A215" s="709"/>
      <c r="B215" s="642"/>
      <c r="C215" s="717" t="s">
        <v>24</v>
      </c>
      <c r="D215" s="717"/>
      <c r="E215" s="717"/>
      <c r="F215" s="319"/>
      <c r="G215" s="318" t="s">
        <v>463</v>
      </c>
      <c r="H215" s="320" t="str">
        <f t="shared" si="27"/>
        <v/>
      </c>
      <c r="I215" s="319"/>
      <c r="J215" s="318" t="s">
        <v>463</v>
      </c>
      <c r="K215" s="320" t="str">
        <f t="shared" si="28"/>
        <v/>
      </c>
      <c r="L215" s="320" t="str">
        <f t="shared" si="29"/>
        <v/>
      </c>
      <c r="M215" s="321" t="str">
        <f t="shared" si="30"/>
        <v/>
      </c>
      <c r="N215" s="285"/>
      <c r="O215" s="449" t="str">
        <f>IF(P215=$X$23,"","○")</f>
        <v/>
      </c>
      <c r="P215" s="385">
        <v>26.1</v>
      </c>
      <c r="Q215" s="386" t="s">
        <v>17</v>
      </c>
      <c r="R215" s="273" t="str">
        <f>IF(S215=$Z$23,"","○")</f>
        <v/>
      </c>
      <c r="S215" s="385">
        <v>2.4299999999999999E-2</v>
      </c>
      <c r="T215" s="386" t="s">
        <v>276</v>
      </c>
      <c r="X215" s="355">
        <v>26.1</v>
      </c>
      <c r="Y215" s="443" t="s">
        <v>17</v>
      </c>
      <c r="Z215" s="355">
        <v>2.4299999999999999E-2</v>
      </c>
      <c r="AA215" s="439" t="s">
        <v>56</v>
      </c>
    </row>
    <row r="216" spans="1:32" ht="15" customHeight="1" x14ac:dyDescent="0.4">
      <c r="A216" s="709"/>
      <c r="B216" s="642"/>
      <c r="C216" s="696" t="s">
        <v>25</v>
      </c>
      <c r="D216" s="696"/>
      <c r="E216" s="696"/>
      <c r="F216" s="319"/>
      <c r="G216" s="318" t="s">
        <v>463</v>
      </c>
      <c r="H216" s="320" t="str">
        <f t="shared" si="27"/>
        <v/>
      </c>
      <c r="I216" s="319"/>
      <c r="J216" s="318" t="s">
        <v>463</v>
      </c>
      <c r="K216" s="320" t="str">
        <f t="shared" si="28"/>
        <v/>
      </c>
      <c r="L216" s="320" t="str">
        <f t="shared" si="29"/>
        <v/>
      </c>
      <c r="M216" s="321" t="str">
        <f t="shared" si="30"/>
        <v/>
      </c>
      <c r="N216" s="285"/>
      <c r="O216" s="449" t="str">
        <f>IF(P216=$X$24,"","○")</f>
        <v/>
      </c>
      <c r="P216" s="387">
        <v>27.8</v>
      </c>
      <c r="Q216" s="388" t="s">
        <v>17</v>
      </c>
      <c r="R216" s="273" t="str">
        <f>IF(S216=$Z$24,"","○")</f>
        <v/>
      </c>
      <c r="S216" s="387">
        <v>2.5899999999999999E-2</v>
      </c>
      <c r="T216" s="393" t="s">
        <v>276</v>
      </c>
      <c r="X216" s="355">
        <v>27.8</v>
      </c>
      <c r="Y216" s="443" t="s">
        <v>17</v>
      </c>
      <c r="Z216" s="355">
        <v>2.5899999999999999E-2</v>
      </c>
      <c r="AA216" s="439" t="s">
        <v>56</v>
      </c>
    </row>
    <row r="217" spans="1:32" ht="15" customHeight="1" x14ac:dyDescent="0.4">
      <c r="A217" s="709"/>
      <c r="B217" s="642" t="s">
        <v>26</v>
      </c>
      <c r="C217" s="642"/>
      <c r="D217" s="642"/>
      <c r="E217" s="642"/>
      <c r="F217" s="319"/>
      <c r="G217" s="318" t="s">
        <v>463</v>
      </c>
      <c r="H217" s="320" t="str">
        <f t="shared" si="27"/>
        <v/>
      </c>
      <c r="I217" s="319"/>
      <c r="J217" s="318" t="s">
        <v>463</v>
      </c>
      <c r="K217" s="320" t="str">
        <f t="shared" si="28"/>
        <v/>
      </c>
      <c r="L217" s="320" t="str">
        <f t="shared" si="29"/>
        <v/>
      </c>
      <c r="M217" s="321" t="str">
        <f t="shared" si="30"/>
        <v/>
      </c>
      <c r="N217" s="285"/>
      <c r="O217" s="449" t="str">
        <f>IF(P217=$X$25,"","○")</f>
        <v/>
      </c>
      <c r="P217" s="380">
        <v>29</v>
      </c>
      <c r="Q217" s="379" t="s">
        <v>17</v>
      </c>
      <c r="R217" s="273" t="str">
        <f>IF(S217=$Z$25,"","○")</f>
        <v/>
      </c>
      <c r="S217" s="351">
        <v>2.9899999999999999E-2</v>
      </c>
      <c r="T217" s="390" t="s">
        <v>276</v>
      </c>
      <c r="X217" s="397">
        <v>29</v>
      </c>
      <c r="Y217" s="443" t="s">
        <v>17</v>
      </c>
      <c r="Z217" s="355">
        <v>2.9899999999999999E-2</v>
      </c>
      <c r="AA217" s="439" t="s">
        <v>56</v>
      </c>
    </row>
    <row r="218" spans="1:32" ht="15" customHeight="1" x14ac:dyDescent="0.4">
      <c r="A218" s="709"/>
      <c r="B218" s="642" t="s">
        <v>27</v>
      </c>
      <c r="C218" s="642"/>
      <c r="D218" s="642"/>
      <c r="E218" s="642"/>
      <c r="F218" s="319"/>
      <c r="G218" s="318" t="s">
        <v>463</v>
      </c>
      <c r="H218" s="320" t="str">
        <f t="shared" si="27"/>
        <v/>
      </c>
      <c r="I218" s="319"/>
      <c r="J218" s="318" t="s">
        <v>463</v>
      </c>
      <c r="K218" s="320" t="str">
        <f t="shared" si="28"/>
        <v/>
      </c>
      <c r="L218" s="320" t="str">
        <f t="shared" si="29"/>
        <v/>
      </c>
      <c r="M218" s="321" t="str">
        <f t="shared" si="30"/>
        <v/>
      </c>
      <c r="N218" s="285"/>
      <c r="O218" s="449" t="str">
        <f>IF(P218=$X$26,"","○")</f>
        <v/>
      </c>
      <c r="P218" s="351">
        <v>37.299999999999997</v>
      </c>
      <c r="Q218" s="379" t="s">
        <v>17</v>
      </c>
      <c r="R218" s="273" t="str">
        <f>IF(S218=$Z$26,"","○")</f>
        <v/>
      </c>
      <c r="S218" s="351">
        <v>2.0899999999999998E-2</v>
      </c>
      <c r="T218" s="390" t="s">
        <v>276</v>
      </c>
      <c r="X218" s="355">
        <v>37.299999999999997</v>
      </c>
      <c r="Y218" s="443" t="s">
        <v>17</v>
      </c>
      <c r="Z218" s="355">
        <v>2.0899999999999998E-2</v>
      </c>
      <c r="AA218" s="439" t="s">
        <v>56</v>
      </c>
    </row>
    <row r="219" spans="1:32" ht="15" customHeight="1" x14ac:dyDescent="0.4">
      <c r="A219" s="709"/>
      <c r="B219" s="642" t="s">
        <v>28</v>
      </c>
      <c r="C219" s="642"/>
      <c r="D219" s="642"/>
      <c r="E219" s="642"/>
      <c r="F219" s="319"/>
      <c r="G219" s="318" t="s">
        <v>262</v>
      </c>
      <c r="H219" s="320" t="str">
        <f t="shared" si="27"/>
        <v/>
      </c>
      <c r="I219" s="319"/>
      <c r="J219" s="318" t="s">
        <v>262</v>
      </c>
      <c r="K219" s="320" t="str">
        <f t="shared" si="28"/>
        <v/>
      </c>
      <c r="L219" s="320" t="str">
        <f t="shared" si="29"/>
        <v/>
      </c>
      <c r="M219" s="321" t="str">
        <f t="shared" si="30"/>
        <v/>
      </c>
      <c r="N219" s="285"/>
      <c r="O219" s="449" t="str">
        <f>IF(P219=$X$27,"","○")</f>
        <v/>
      </c>
      <c r="P219" s="351">
        <v>18.399999999999999</v>
      </c>
      <c r="Q219" s="379" t="s">
        <v>468</v>
      </c>
      <c r="R219" s="273" t="str">
        <f>IF(S219=$Z$27,"","○")</f>
        <v/>
      </c>
      <c r="S219" s="394">
        <v>1.09E-2</v>
      </c>
      <c r="T219" s="390" t="s">
        <v>276</v>
      </c>
      <c r="X219" s="355">
        <v>18.399999999999999</v>
      </c>
      <c r="Y219" s="443" t="s">
        <v>468</v>
      </c>
      <c r="Z219" s="374">
        <v>1.09E-2</v>
      </c>
      <c r="AA219" s="439" t="s">
        <v>56</v>
      </c>
    </row>
    <row r="220" spans="1:32" ht="15" customHeight="1" x14ac:dyDescent="0.4">
      <c r="A220" s="709"/>
      <c r="B220" s="642" t="s">
        <v>29</v>
      </c>
      <c r="C220" s="642"/>
      <c r="D220" s="642"/>
      <c r="E220" s="642"/>
      <c r="F220" s="319"/>
      <c r="G220" s="318" t="s">
        <v>262</v>
      </c>
      <c r="H220" s="320" t="str">
        <f t="shared" si="27"/>
        <v/>
      </c>
      <c r="I220" s="319"/>
      <c r="J220" s="318" t="s">
        <v>262</v>
      </c>
      <c r="K220" s="320" t="str">
        <f t="shared" si="28"/>
        <v/>
      </c>
      <c r="L220" s="320" t="str">
        <f t="shared" si="29"/>
        <v/>
      </c>
      <c r="M220" s="321" t="str">
        <f t="shared" si="30"/>
        <v/>
      </c>
      <c r="N220" s="285"/>
      <c r="O220" s="449" t="str">
        <f>IF(P220=$X$28,"","○")</f>
        <v/>
      </c>
      <c r="P220" s="351">
        <v>3.23</v>
      </c>
      <c r="Q220" s="379" t="s">
        <v>468</v>
      </c>
      <c r="R220" s="273" t="str">
        <f>IF(S220=$Z$28,"","○")</f>
        <v/>
      </c>
      <c r="S220" s="351">
        <v>2.64E-2</v>
      </c>
      <c r="T220" s="390" t="s">
        <v>276</v>
      </c>
      <c r="X220" s="355">
        <v>3.23</v>
      </c>
      <c r="Y220" s="443" t="s">
        <v>468</v>
      </c>
      <c r="Z220" s="355">
        <v>2.64E-2</v>
      </c>
      <c r="AA220" s="439" t="s">
        <v>56</v>
      </c>
    </row>
    <row r="221" spans="1:32" ht="15" customHeight="1" x14ac:dyDescent="0.4">
      <c r="A221" s="709"/>
      <c r="B221" s="642" t="s">
        <v>30</v>
      </c>
      <c r="C221" s="642"/>
      <c r="D221" s="642"/>
      <c r="E221" s="642"/>
      <c r="F221" s="319"/>
      <c r="G221" s="318" t="s">
        <v>262</v>
      </c>
      <c r="H221" s="320" t="str">
        <f t="shared" si="27"/>
        <v/>
      </c>
      <c r="I221" s="319"/>
      <c r="J221" s="318" t="s">
        <v>262</v>
      </c>
      <c r="K221" s="320" t="str">
        <f t="shared" si="28"/>
        <v/>
      </c>
      <c r="L221" s="320" t="str">
        <f t="shared" si="29"/>
        <v/>
      </c>
      <c r="M221" s="321" t="str">
        <f t="shared" si="30"/>
        <v/>
      </c>
      <c r="N221" s="285"/>
      <c r="O221" s="449" t="str">
        <f>IF(P221=$X$29,"","○")</f>
        <v/>
      </c>
      <c r="P221" s="381">
        <v>7.53</v>
      </c>
      <c r="Q221" s="382" t="s">
        <v>468</v>
      </c>
      <c r="R221" s="275" t="str">
        <f>IF(S221=$Z$29,"","○")</f>
        <v/>
      </c>
      <c r="S221" s="395">
        <v>4.2000000000000003E-2</v>
      </c>
      <c r="T221" s="390" t="s">
        <v>276</v>
      </c>
      <c r="X221" s="355">
        <v>7.53</v>
      </c>
      <c r="Y221" s="399" t="s">
        <v>468</v>
      </c>
      <c r="Z221" s="400">
        <v>4.2000000000000003E-2</v>
      </c>
      <c r="AA221" s="440" t="s">
        <v>56</v>
      </c>
    </row>
    <row r="222" spans="1:32" ht="15" customHeight="1" x14ac:dyDescent="0.4">
      <c r="A222" s="709"/>
      <c r="B222" s="710" t="s">
        <v>405</v>
      </c>
      <c r="C222" s="713"/>
      <c r="D222" s="489"/>
      <c r="E222" s="490"/>
      <c r="F222" s="347"/>
      <c r="G222" s="350"/>
      <c r="H222" s="348" t="str">
        <f t="shared" si="27"/>
        <v/>
      </c>
      <c r="I222" s="347"/>
      <c r="J222" s="350"/>
      <c r="K222" s="348" t="str">
        <f>IF(I222="","",I222*P222)</f>
        <v/>
      </c>
      <c r="L222" s="348" t="str">
        <f>IF(F222="",IF(I222="","",-(I222*P222)),(F222-I222)*P222)</f>
        <v/>
      </c>
      <c r="M222" s="349" t="str">
        <f>IF(L222="","",L222*S222*44/12)</f>
        <v/>
      </c>
      <c r="N222" s="285"/>
      <c r="O222" s="277"/>
      <c r="P222" s="351"/>
      <c r="Q222" s="352"/>
      <c r="R222" s="278"/>
      <c r="S222" s="351"/>
      <c r="T222" s="353"/>
      <c r="X222" s="286"/>
      <c r="Y222" s="354"/>
      <c r="Z222" s="355"/>
      <c r="AA222" s="439"/>
      <c r="AE222" s="52"/>
      <c r="AF222" s="52"/>
    </row>
    <row r="223" spans="1:32" ht="15" customHeight="1" x14ac:dyDescent="0.4">
      <c r="A223" s="709"/>
      <c r="B223" s="711"/>
      <c r="C223" s="713"/>
      <c r="D223" s="489"/>
      <c r="E223" s="490"/>
      <c r="F223" s="347"/>
      <c r="G223" s="350"/>
      <c r="H223" s="348" t="str">
        <f t="shared" si="27"/>
        <v/>
      </c>
      <c r="I223" s="347"/>
      <c r="J223" s="350"/>
      <c r="K223" s="348" t="str">
        <f>IF(I223="","",I223*P223)</f>
        <v/>
      </c>
      <c r="L223" s="348" t="str">
        <f>IF(F223="",IF(I223="","",-(I223*P223)),(F223-I223)*P223)</f>
        <v/>
      </c>
      <c r="M223" s="349" t="str">
        <f t="shared" ref="M223:M226" si="31">IF(L223="","",L223*S223*44/12)</f>
        <v/>
      </c>
      <c r="N223" s="285"/>
      <c r="O223" s="356"/>
      <c r="P223" s="351"/>
      <c r="Q223" s="352"/>
      <c r="R223" s="278"/>
      <c r="S223" s="351"/>
      <c r="T223" s="352"/>
      <c r="X223" s="286"/>
      <c r="Y223" s="451"/>
      <c r="Z223" s="355"/>
      <c r="AA223" s="439"/>
      <c r="AE223" s="52"/>
      <c r="AF223" s="52"/>
    </row>
    <row r="224" spans="1:32" ht="15" customHeight="1" x14ac:dyDescent="0.4">
      <c r="A224" s="709"/>
      <c r="B224" s="711"/>
      <c r="C224" s="713"/>
      <c r="D224" s="489"/>
      <c r="E224" s="490"/>
      <c r="F224" s="347"/>
      <c r="G224" s="350"/>
      <c r="H224" s="348" t="str">
        <f t="shared" si="27"/>
        <v/>
      </c>
      <c r="I224" s="347"/>
      <c r="J224" s="350"/>
      <c r="K224" s="348" t="str">
        <f>IF(I224="","",I224*P224)</f>
        <v/>
      </c>
      <c r="L224" s="348" t="str">
        <f t="shared" ref="L224:L226" si="32">IF(F224="",IF(I224="","",-(I224*P224)),(F224-I224)*P224)</f>
        <v/>
      </c>
      <c r="M224" s="349" t="str">
        <f t="shared" si="31"/>
        <v/>
      </c>
      <c r="N224" s="285"/>
      <c r="O224" s="356"/>
      <c r="P224" s="351"/>
      <c r="Q224" s="352"/>
      <c r="R224" s="278"/>
      <c r="S224" s="351"/>
      <c r="T224" s="352"/>
      <c r="X224" s="286"/>
      <c r="Y224" s="451"/>
      <c r="Z224" s="355"/>
      <c r="AA224" s="439"/>
      <c r="AE224" s="52"/>
      <c r="AF224" s="52"/>
    </row>
    <row r="225" spans="1:32" ht="15" customHeight="1" x14ac:dyDescent="0.4">
      <c r="A225" s="709"/>
      <c r="B225" s="711"/>
      <c r="C225" s="713"/>
      <c r="D225" s="489"/>
      <c r="E225" s="490"/>
      <c r="F225" s="347"/>
      <c r="G225" s="350"/>
      <c r="H225" s="348" t="str">
        <f t="shared" si="27"/>
        <v/>
      </c>
      <c r="I225" s="347"/>
      <c r="J225" s="350"/>
      <c r="K225" s="348" t="str">
        <f>IF(I225="","",I225*P225)</f>
        <v/>
      </c>
      <c r="L225" s="348" t="str">
        <f t="shared" si="32"/>
        <v/>
      </c>
      <c r="M225" s="349" t="str">
        <f t="shared" si="31"/>
        <v/>
      </c>
      <c r="N225" s="285"/>
      <c r="O225" s="356"/>
      <c r="P225" s="351"/>
      <c r="Q225" s="352"/>
      <c r="R225" s="276"/>
      <c r="S225" s="351"/>
      <c r="T225" s="352"/>
      <c r="X225" s="286"/>
      <c r="Y225" s="451"/>
      <c r="Z225" s="355"/>
      <c r="AA225" s="439"/>
      <c r="AE225" s="52"/>
      <c r="AF225" s="52"/>
    </row>
    <row r="226" spans="1:32" ht="15" customHeight="1" x14ac:dyDescent="0.4">
      <c r="A226" s="709"/>
      <c r="B226" s="712"/>
      <c r="C226" s="713"/>
      <c r="D226" s="489"/>
      <c r="E226" s="490"/>
      <c r="F226" s="347"/>
      <c r="G226" s="350"/>
      <c r="H226" s="348" t="str">
        <f t="shared" si="27"/>
        <v/>
      </c>
      <c r="I226" s="347"/>
      <c r="J226" s="350"/>
      <c r="K226" s="348" t="str">
        <f>IF(I226="","",I226*P226)</f>
        <v/>
      </c>
      <c r="L226" s="348" t="str">
        <f t="shared" si="32"/>
        <v/>
      </c>
      <c r="M226" s="349" t="str">
        <f t="shared" si="31"/>
        <v/>
      </c>
      <c r="N226" s="285"/>
      <c r="O226" s="279"/>
      <c r="P226" s="351"/>
      <c r="Q226" s="352"/>
      <c r="R226" s="451"/>
      <c r="S226" s="351"/>
      <c r="T226" s="352"/>
      <c r="X226" s="286"/>
      <c r="Y226" s="451"/>
      <c r="Z226" s="355"/>
      <c r="AA226" s="439"/>
      <c r="AE226" s="52"/>
      <c r="AF226" s="52"/>
    </row>
    <row r="227" spans="1:32" ht="15" customHeight="1" x14ac:dyDescent="0.4">
      <c r="A227" s="709"/>
      <c r="B227" s="651" t="s">
        <v>54</v>
      </c>
      <c r="C227" s="651"/>
      <c r="D227" s="651"/>
      <c r="E227" s="651"/>
      <c r="F227" s="651"/>
      <c r="G227" s="651"/>
      <c r="H227" s="651"/>
      <c r="I227" s="651"/>
      <c r="J227" s="651"/>
      <c r="K227" s="651"/>
      <c r="L227" s="651"/>
      <c r="M227" s="349" t="str">
        <f>IF(SUM(M200:M226)=0,"",SUM(M200:M226))</f>
        <v/>
      </c>
      <c r="N227" s="285"/>
      <c r="O227" s="279"/>
      <c r="P227" s="278"/>
      <c r="Q227" s="310"/>
      <c r="R227" s="278"/>
      <c r="S227" s="281"/>
      <c r="T227" s="280"/>
      <c r="U227" s="279"/>
      <c r="V227" s="279"/>
      <c r="X227" s="451"/>
      <c r="Y227" s="451"/>
      <c r="Z227" s="355"/>
      <c r="AA227" s="439"/>
      <c r="AE227" s="52"/>
      <c r="AF227" s="52"/>
    </row>
    <row r="228" spans="1:32" ht="21.75" customHeight="1" x14ac:dyDescent="0.4">
      <c r="A228" s="709"/>
      <c r="B228" s="660"/>
      <c r="C228" s="661"/>
      <c r="D228" s="661"/>
      <c r="E228" s="662"/>
      <c r="F228" s="651" t="s">
        <v>1</v>
      </c>
      <c r="G228" s="651"/>
      <c r="H228" s="651"/>
      <c r="I228" s="669" t="s">
        <v>46</v>
      </c>
      <c r="J228" s="669"/>
      <c r="K228" s="669"/>
      <c r="L228" s="622" t="s">
        <v>51</v>
      </c>
      <c r="M228" s="683" t="s">
        <v>72</v>
      </c>
      <c r="N228" s="285"/>
      <c r="O228" s="279"/>
      <c r="P228" s="357"/>
      <c r="Q228" s="358"/>
      <c r="R228" s="451"/>
      <c r="S228" s="359"/>
      <c r="T228" s="360"/>
      <c r="X228" s="286"/>
      <c r="Y228" s="451"/>
      <c r="Z228" s="355"/>
      <c r="AA228" s="439"/>
      <c r="AE228" s="52"/>
      <c r="AF228" s="52"/>
    </row>
    <row r="229" spans="1:32" ht="15" customHeight="1" thickBot="1" x14ac:dyDescent="0.45">
      <c r="A229" s="709"/>
      <c r="B229" s="663"/>
      <c r="C229" s="664"/>
      <c r="D229" s="664"/>
      <c r="E229" s="665"/>
      <c r="F229" s="444" t="s">
        <v>3</v>
      </c>
      <c r="G229" s="685" t="s">
        <v>491</v>
      </c>
      <c r="H229" s="687"/>
      <c r="I229" s="444" t="s">
        <v>3</v>
      </c>
      <c r="J229" s="685" t="s">
        <v>491</v>
      </c>
      <c r="K229" s="687"/>
      <c r="L229" s="623"/>
      <c r="M229" s="684"/>
      <c r="N229" s="285"/>
      <c r="O229" s="279"/>
      <c r="P229" s="357"/>
      <c r="Q229" s="358"/>
      <c r="R229" s="451"/>
      <c r="S229" s="359"/>
      <c r="T229" s="360"/>
      <c r="X229" s="286"/>
      <c r="Y229" s="451"/>
      <c r="Z229" s="355"/>
      <c r="AA229" s="439"/>
      <c r="AE229" s="52"/>
      <c r="AF229" s="52"/>
    </row>
    <row r="230" spans="1:32" ht="15" customHeight="1" thickTop="1" thickBot="1" x14ac:dyDescent="0.45">
      <c r="A230" s="709"/>
      <c r="B230" s="666"/>
      <c r="C230" s="667"/>
      <c r="D230" s="667"/>
      <c r="E230" s="668"/>
      <c r="F230" s="455" t="s">
        <v>66</v>
      </c>
      <c r="G230" s="686"/>
      <c r="H230" s="688"/>
      <c r="I230" s="455" t="s">
        <v>68</v>
      </c>
      <c r="J230" s="686"/>
      <c r="K230" s="688"/>
      <c r="L230" s="445" t="s">
        <v>492</v>
      </c>
      <c r="M230" s="445" t="s">
        <v>261</v>
      </c>
      <c r="N230" s="285"/>
      <c r="O230" s="361" t="s">
        <v>493</v>
      </c>
      <c r="P230" s="357"/>
      <c r="Q230" s="358"/>
      <c r="R230" s="451"/>
      <c r="S230" s="362"/>
      <c r="T230" s="363"/>
      <c r="U230" s="689" t="s">
        <v>494</v>
      </c>
      <c r="V230" s="690"/>
      <c r="X230" s="286"/>
      <c r="Y230" s="451"/>
      <c r="Z230" s="355"/>
      <c r="AA230" s="439"/>
      <c r="AE230" s="52"/>
      <c r="AF230" s="52"/>
    </row>
    <row r="231" spans="1:32" ht="15" customHeight="1" thickTop="1" thickBot="1" x14ac:dyDescent="0.45">
      <c r="A231" s="709"/>
      <c r="B231" s="691" t="s">
        <v>495</v>
      </c>
      <c r="C231" s="692"/>
      <c r="D231" s="692"/>
      <c r="E231" s="693"/>
      <c r="F231" s="347"/>
      <c r="G231" s="448" t="s">
        <v>262</v>
      </c>
      <c r="H231" s="364"/>
      <c r="I231" s="347"/>
      <c r="J231" s="448" t="s">
        <v>262</v>
      </c>
      <c r="K231" s="364"/>
      <c r="L231" s="348" t="str">
        <f>IF(F231="",IF(I231="","",F231-I231),F231-I231)</f>
        <v/>
      </c>
      <c r="M231" s="349" t="str">
        <f>IF(L231="","",L231*S231)</f>
        <v/>
      </c>
      <c r="N231" s="285"/>
      <c r="O231" s="279"/>
      <c r="P231" s="357"/>
      <c r="Q231" s="358"/>
      <c r="R231" s="365"/>
      <c r="S231" s="366"/>
      <c r="T231" s="367" t="s">
        <v>496</v>
      </c>
      <c r="U231" s="694"/>
      <c r="V231" s="695"/>
      <c r="X231" s="286"/>
      <c r="Y231" s="451"/>
      <c r="Z231" s="355"/>
      <c r="AA231" s="439"/>
      <c r="AE231" s="52"/>
      <c r="AF231" s="52"/>
    </row>
    <row r="232" spans="1:32" ht="15" customHeight="1" thickTop="1" thickBot="1" x14ac:dyDescent="0.45">
      <c r="A232" s="709"/>
      <c r="B232" s="651" t="s">
        <v>55</v>
      </c>
      <c r="C232" s="651"/>
      <c r="D232" s="651"/>
      <c r="E232" s="651"/>
      <c r="F232" s="651"/>
      <c r="G232" s="651"/>
      <c r="H232" s="651"/>
      <c r="I232" s="651"/>
      <c r="J232" s="651"/>
      <c r="K232" s="651"/>
      <c r="L232" s="651"/>
      <c r="M232" s="349" t="str">
        <f>IF(M231=0,"",M231)</f>
        <v/>
      </c>
      <c r="N232" s="285"/>
      <c r="O232" s="279" t="s">
        <v>497</v>
      </c>
      <c r="P232" s="451"/>
      <c r="Q232" s="310"/>
      <c r="R232" s="368"/>
      <c r="S232" s="369"/>
      <c r="T232" s="280"/>
      <c r="U232" s="279"/>
      <c r="V232" s="279"/>
      <c r="X232" s="451"/>
      <c r="Y232" s="451"/>
      <c r="Z232" s="355"/>
      <c r="AA232" s="439"/>
      <c r="AE232" s="52"/>
      <c r="AF232" s="52"/>
    </row>
    <row r="233" spans="1:32" ht="18" customHeight="1" thickTop="1" x14ac:dyDescent="0.15">
      <c r="A233" s="709"/>
      <c r="B233" s="670"/>
      <c r="C233" s="671"/>
      <c r="D233" s="671"/>
      <c r="E233" s="672"/>
      <c r="F233" s="651" t="s">
        <v>1</v>
      </c>
      <c r="G233" s="651"/>
      <c r="H233" s="651"/>
      <c r="I233" s="669" t="s">
        <v>46</v>
      </c>
      <c r="J233" s="669"/>
      <c r="K233" s="669"/>
      <c r="L233" s="622" t="s">
        <v>498</v>
      </c>
      <c r="M233" s="622" t="s">
        <v>72</v>
      </c>
      <c r="N233" s="452"/>
      <c r="O233" s="625" t="s">
        <v>119</v>
      </c>
      <c r="P233" s="635" t="s">
        <v>2</v>
      </c>
      <c r="Q233" s="635"/>
      <c r="R233" s="625" t="s">
        <v>119</v>
      </c>
      <c r="S233" s="635" t="s">
        <v>57</v>
      </c>
      <c r="T233" s="635"/>
      <c r="X233" s="635" t="s">
        <v>2</v>
      </c>
      <c r="Y233" s="635"/>
      <c r="Z233" s="635" t="s">
        <v>57</v>
      </c>
      <c r="AA233" s="635"/>
      <c r="AE233" s="52"/>
      <c r="AF233" s="52"/>
    </row>
    <row r="234" spans="1:32" ht="15" customHeight="1" x14ac:dyDescent="0.15">
      <c r="A234" s="709"/>
      <c r="B234" s="673"/>
      <c r="C234" s="674"/>
      <c r="D234" s="674"/>
      <c r="E234" s="675"/>
      <c r="F234" s="444" t="s">
        <v>3</v>
      </c>
      <c r="G234" s="651" t="s">
        <v>47</v>
      </c>
      <c r="H234" s="938" t="s">
        <v>48</v>
      </c>
      <c r="I234" s="444" t="s">
        <v>3</v>
      </c>
      <c r="J234" s="651" t="s">
        <v>47</v>
      </c>
      <c r="K234" s="938" t="s">
        <v>48</v>
      </c>
      <c r="L234" s="623"/>
      <c r="M234" s="623"/>
      <c r="N234" s="452"/>
      <c r="O234" s="626"/>
      <c r="P234" s="440" t="s">
        <v>3</v>
      </c>
      <c r="Q234" s="697" t="s">
        <v>83</v>
      </c>
      <c r="R234" s="626"/>
      <c r="S234" s="625" t="s">
        <v>3</v>
      </c>
      <c r="T234" s="698" t="s">
        <v>47</v>
      </c>
      <c r="X234" s="440" t="s">
        <v>3</v>
      </c>
      <c r="Y234" s="700" t="s">
        <v>83</v>
      </c>
      <c r="Z234" s="625" t="s">
        <v>3</v>
      </c>
      <c r="AA234" s="625" t="s">
        <v>47</v>
      </c>
      <c r="AE234" s="52"/>
      <c r="AF234" s="52"/>
    </row>
    <row r="235" spans="1:32" ht="15" customHeight="1" thickBot="1" x14ac:dyDescent="0.2">
      <c r="A235" s="709"/>
      <c r="B235" s="676"/>
      <c r="C235" s="677"/>
      <c r="D235" s="677"/>
      <c r="E235" s="678"/>
      <c r="F235" s="455" t="s">
        <v>66</v>
      </c>
      <c r="G235" s="651"/>
      <c r="H235" s="455" t="s">
        <v>67</v>
      </c>
      <c r="I235" s="455" t="s">
        <v>68</v>
      </c>
      <c r="J235" s="651"/>
      <c r="K235" s="455" t="s">
        <v>69</v>
      </c>
      <c r="L235" s="445" t="s">
        <v>104</v>
      </c>
      <c r="M235" s="445" t="s">
        <v>261</v>
      </c>
      <c r="N235" s="452"/>
      <c r="O235" s="627"/>
      <c r="P235" s="441" t="s">
        <v>5</v>
      </c>
      <c r="Q235" s="697"/>
      <c r="R235" s="627"/>
      <c r="S235" s="627"/>
      <c r="T235" s="699"/>
      <c r="X235" s="441" t="s">
        <v>5</v>
      </c>
      <c r="Y235" s="700"/>
      <c r="Z235" s="627"/>
      <c r="AA235" s="627"/>
      <c r="AE235" s="52"/>
      <c r="AF235" s="52"/>
    </row>
    <row r="236" spans="1:32" ht="15" customHeight="1" thickTop="1" x14ac:dyDescent="0.4">
      <c r="A236" s="709"/>
      <c r="B236" s="642" t="s">
        <v>32</v>
      </c>
      <c r="C236" s="642"/>
      <c r="D236" s="642"/>
      <c r="E236" s="642"/>
      <c r="F236" s="347"/>
      <c r="G236" s="448" t="s">
        <v>33</v>
      </c>
      <c r="H236" s="370"/>
      <c r="I236" s="347"/>
      <c r="J236" s="448" t="s">
        <v>33</v>
      </c>
      <c r="K236" s="371"/>
      <c r="L236" s="348" t="str">
        <f>IF(F236="",IF(I236="","",F236-I236),F236-I236)</f>
        <v/>
      </c>
      <c r="M236" s="349" t="str">
        <f>IF(L236="","",L236*S236)</f>
        <v/>
      </c>
      <c r="N236" s="285"/>
      <c r="O236" s="279"/>
      <c r="P236" s="281"/>
      <c r="Q236" s="282"/>
      <c r="R236" s="372" t="str">
        <f>IF(S236=$Z$44,"","○")</f>
        <v/>
      </c>
      <c r="S236" s="373">
        <v>6.54E-2</v>
      </c>
      <c r="T236" s="401" t="s">
        <v>469</v>
      </c>
      <c r="X236" s="281"/>
      <c r="Y236" s="281"/>
      <c r="Z236" s="374">
        <v>6.54E-2</v>
      </c>
      <c r="AA236" s="439" t="s">
        <v>470</v>
      </c>
      <c r="AE236" s="52"/>
      <c r="AF236" s="52"/>
    </row>
    <row r="237" spans="1:32" ht="15" customHeight="1" x14ac:dyDescent="0.4">
      <c r="A237" s="709"/>
      <c r="B237" s="642" t="s">
        <v>35</v>
      </c>
      <c r="C237" s="642"/>
      <c r="D237" s="642"/>
      <c r="E237" s="642"/>
      <c r="F237" s="347"/>
      <c r="G237" s="448" t="s">
        <v>33</v>
      </c>
      <c r="H237" s="370"/>
      <c r="I237" s="347"/>
      <c r="J237" s="448" t="s">
        <v>33</v>
      </c>
      <c r="K237" s="371"/>
      <c r="L237" s="348" t="str">
        <f>IF(F237="",IF(I237="","",F237-I237),F237-I237)</f>
        <v/>
      </c>
      <c r="M237" s="349" t="str">
        <f>IF(L237="","",L237*S237)</f>
        <v/>
      </c>
      <c r="N237" s="285"/>
      <c r="O237" s="279"/>
      <c r="P237" s="281"/>
      <c r="Q237" s="282"/>
      <c r="R237" s="372" t="str">
        <f>IF(S237=$Z$45,"","○")</f>
        <v/>
      </c>
      <c r="S237" s="375"/>
      <c r="T237" s="402" t="s">
        <v>469</v>
      </c>
      <c r="X237" s="281"/>
      <c r="Y237" s="281"/>
      <c r="Z237" s="376"/>
      <c r="AA237" s="439" t="s">
        <v>470</v>
      </c>
      <c r="AE237" s="52"/>
      <c r="AF237" s="52"/>
    </row>
    <row r="238" spans="1:32" ht="15" customHeight="1" x14ac:dyDescent="0.4">
      <c r="A238" s="709"/>
      <c r="B238" s="642" t="s">
        <v>36</v>
      </c>
      <c r="C238" s="642"/>
      <c r="D238" s="642"/>
      <c r="E238" s="642"/>
      <c r="F238" s="347"/>
      <c r="G238" s="448" t="s">
        <v>33</v>
      </c>
      <c r="H238" s="370"/>
      <c r="I238" s="347"/>
      <c r="J238" s="448" t="s">
        <v>33</v>
      </c>
      <c r="K238" s="371"/>
      <c r="L238" s="348" t="str">
        <f>IF(F238="",IF(I238="","",F238-I238),F238-I238)</f>
        <v/>
      </c>
      <c r="M238" s="349" t="str">
        <f>IF(L238="","",L238*S238)</f>
        <v/>
      </c>
      <c r="N238" s="285"/>
      <c r="O238" s="279"/>
      <c r="P238" s="281"/>
      <c r="Q238" s="282"/>
      <c r="R238" s="372" t="str">
        <f>IF(S238=$Z$46,"","○")</f>
        <v/>
      </c>
      <c r="S238" s="375"/>
      <c r="T238" s="402" t="s">
        <v>469</v>
      </c>
      <c r="X238" s="281"/>
      <c r="Y238" s="281"/>
      <c r="Z238" s="376"/>
      <c r="AA238" s="439" t="s">
        <v>470</v>
      </c>
      <c r="AE238" s="52"/>
      <c r="AF238" s="52"/>
    </row>
    <row r="239" spans="1:32" ht="15" customHeight="1" thickBot="1" x14ac:dyDescent="0.45">
      <c r="A239" s="709"/>
      <c r="B239" s="642" t="s">
        <v>37</v>
      </c>
      <c r="C239" s="642"/>
      <c r="D239" s="642"/>
      <c r="E239" s="642"/>
      <c r="F239" s="347"/>
      <c r="G239" s="448" t="s">
        <v>33</v>
      </c>
      <c r="H239" s="370"/>
      <c r="I239" s="347"/>
      <c r="J239" s="448" t="s">
        <v>33</v>
      </c>
      <c r="K239" s="371"/>
      <c r="L239" s="348" t="str">
        <f>IF(F239="",IF(I239="","",F239-I239),F239-I239)</f>
        <v/>
      </c>
      <c r="M239" s="349" t="str">
        <f>IF(L239="","",L239*S239)</f>
        <v/>
      </c>
      <c r="N239" s="285"/>
      <c r="O239" s="279"/>
      <c r="P239" s="281"/>
      <c r="Q239" s="282"/>
      <c r="R239" s="372" t="str">
        <f>IF(S239=$Z$47,"","○")</f>
        <v/>
      </c>
      <c r="S239" s="377"/>
      <c r="T239" s="403" t="s">
        <v>469</v>
      </c>
      <c r="X239" s="281"/>
      <c r="Y239" s="281"/>
      <c r="Z239" s="376"/>
      <c r="AA239" s="439" t="s">
        <v>470</v>
      </c>
      <c r="AE239" s="52"/>
      <c r="AF239" s="52"/>
    </row>
    <row r="240" spans="1:32" ht="15" customHeight="1" thickTop="1" x14ac:dyDescent="0.4">
      <c r="A240" s="709"/>
      <c r="B240" s="651" t="s">
        <v>105</v>
      </c>
      <c r="C240" s="651"/>
      <c r="D240" s="651"/>
      <c r="E240" s="651"/>
      <c r="F240" s="651"/>
      <c r="G240" s="651"/>
      <c r="H240" s="651"/>
      <c r="I240" s="651"/>
      <c r="J240" s="651"/>
      <c r="K240" s="651"/>
      <c r="L240" s="651"/>
      <c r="M240" s="349" t="str">
        <f>IF(SUM(M236:M239)=0,"",SUM(M236:M239))</f>
        <v/>
      </c>
      <c r="N240" s="285"/>
      <c r="O240" s="279" t="s">
        <v>396</v>
      </c>
      <c r="P240" s="281"/>
      <c r="Q240" s="283"/>
      <c r="R240" s="283"/>
      <c r="S240" s="281"/>
      <c r="T240" s="310"/>
      <c r="X240" s="281"/>
      <c r="Y240" s="451"/>
      <c r="Z240" s="281"/>
      <c r="AA240" s="451"/>
      <c r="AE240" s="52"/>
      <c r="AF240" s="52"/>
    </row>
    <row r="241" spans="1:27" ht="15" customHeight="1" x14ac:dyDescent="0.4">
      <c r="A241" s="651" t="s">
        <v>0</v>
      </c>
      <c r="B241" s="651"/>
      <c r="C241" s="651"/>
      <c r="D241" s="651"/>
      <c r="E241" s="651"/>
      <c r="F241" s="622" t="s">
        <v>3</v>
      </c>
      <c r="G241" s="651" t="s">
        <v>47</v>
      </c>
      <c r="H241" s="708"/>
      <c r="I241" s="622" t="s">
        <v>3</v>
      </c>
      <c r="J241" s="651" t="s">
        <v>47</v>
      </c>
      <c r="K241" s="708"/>
      <c r="L241" s="622" t="s">
        <v>51</v>
      </c>
      <c r="M241" s="683" t="s">
        <v>72</v>
      </c>
      <c r="N241" s="287"/>
      <c r="O241" s="682" t="s">
        <v>108</v>
      </c>
      <c r="P241" s="633" t="s">
        <v>388</v>
      </c>
      <c r="Q241" s="633"/>
      <c r="R241" s="632" t="s">
        <v>57</v>
      </c>
      <c r="S241" s="632"/>
      <c r="T241" s="631" t="s">
        <v>389</v>
      </c>
      <c r="U241" s="631"/>
      <c r="V241" s="632" t="s">
        <v>471</v>
      </c>
      <c r="W241" s="632"/>
      <c r="X241" s="679"/>
      <c r="Y241" s="288"/>
      <c r="Z241" s="715"/>
      <c r="AA241" s="715"/>
    </row>
    <row r="242" spans="1:27" ht="15" customHeight="1" thickBot="1" x14ac:dyDescent="0.45">
      <c r="A242" s="651"/>
      <c r="B242" s="651"/>
      <c r="C242" s="651"/>
      <c r="D242" s="651"/>
      <c r="E242" s="651"/>
      <c r="F242" s="623"/>
      <c r="G242" s="651"/>
      <c r="H242" s="708"/>
      <c r="I242" s="623"/>
      <c r="J242" s="651"/>
      <c r="K242" s="708"/>
      <c r="L242" s="623"/>
      <c r="M242" s="684"/>
      <c r="N242" s="287"/>
      <c r="O242" s="682"/>
      <c r="P242" s="634"/>
      <c r="Q242" s="634"/>
      <c r="R242" s="634" t="s">
        <v>472</v>
      </c>
      <c r="S242" s="634"/>
      <c r="T242" s="442" t="s">
        <v>392</v>
      </c>
      <c r="U242" s="442" t="s">
        <v>393</v>
      </c>
      <c r="V242" s="450" t="s">
        <v>392</v>
      </c>
      <c r="W242" s="450" t="s">
        <v>393</v>
      </c>
      <c r="X242" s="679"/>
      <c r="Y242" s="288"/>
      <c r="Z242" s="715"/>
      <c r="AA242" s="715"/>
    </row>
    <row r="243" spans="1:27" ht="15" customHeight="1" thickTop="1" x14ac:dyDescent="0.4">
      <c r="A243" s="651"/>
      <c r="B243" s="651"/>
      <c r="C243" s="651"/>
      <c r="D243" s="651"/>
      <c r="E243" s="651"/>
      <c r="F243" s="455" t="s">
        <v>66</v>
      </c>
      <c r="G243" s="651"/>
      <c r="H243" s="708"/>
      <c r="I243" s="55" t="s">
        <v>68</v>
      </c>
      <c r="J243" s="651"/>
      <c r="K243" s="708"/>
      <c r="L243" s="455" t="s">
        <v>52</v>
      </c>
      <c r="M243" s="445" t="s">
        <v>261</v>
      </c>
      <c r="N243" s="452"/>
      <c r="O243" s="289">
        <v>1</v>
      </c>
      <c r="P243" s="728"/>
      <c r="Q243" s="729"/>
      <c r="R243" s="716"/>
      <c r="S243" s="716"/>
      <c r="T243" s="313"/>
      <c r="U243" s="314"/>
      <c r="V243" s="290" t="str">
        <f>IF($R243="","",$R243*10^3*T243)</f>
        <v/>
      </c>
      <c r="W243" s="291" t="str">
        <f>IF($R243="","",$R243*10^3*U243)</f>
        <v/>
      </c>
      <c r="X243" s="679"/>
      <c r="Y243" s="451"/>
      <c r="Z243" s="715"/>
      <c r="AA243" s="715"/>
    </row>
    <row r="244" spans="1:27" ht="15" customHeight="1" x14ac:dyDescent="0.4">
      <c r="A244" s="709" t="s">
        <v>38</v>
      </c>
      <c r="B244" s="719" t="s">
        <v>387</v>
      </c>
      <c r="C244" s="720"/>
      <c r="D244" s="721"/>
      <c r="E244" s="636" t="s">
        <v>39</v>
      </c>
      <c r="F244" s="706" t="str">
        <f>IF(T247=0,"",T247)</f>
        <v/>
      </c>
      <c r="G244" s="636" t="s">
        <v>467</v>
      </c>
      <c r="H244" s="680"/>
      <c r="I244" s="680"/>
      <c r="J244" s="636" t="s">
        <v>467</v>
      </c>
      <c r="K244" s="680"/>
      <c r="L244" s="643" t="str">
        <f>IF(F244="","",F244)</f>
        <v/>
      </c>
      <c r="M244" s="645" t="str">
        <f>IF(V247=0,"",V247)</f>
        <v/>
      </c>
      <c r="N244" s="285"/>
      <c r="O244" s="289">
        <v>2</v>
      </c>
      <c r="P244" s="704"/>
      <c r="Q244" s="705"/>
      <c r="R244" s="703"/>
      <c r="S244" s="703"/>
      <c r="T244" s="292"/>
      <c r="U244" s="315"/>
      <c r="V244" s="290" t="str">
        <f t="shared" ref="V244:V246" si="33">IF($R244="","",$R244*10^3*T244)</f>
        <v/>
      </c>
      <c r="W244" s="291" t="str">
        <f>IF($R244="","",$R244*10^3*U244)</f>
        <v/>
      </c>
      <c r="X244" s="281"/>
      <c r="Y244" s="293" t="s">
        <v>116</v>
      </c>
      <c r="Z244" s="294"/>
      <c r="AA244" s="451"/>
    </row>
    <row r="245" spans="1:27" ht="15" customHeight="1" x14ac:dyDescent="0.4">
      <c r="A245" s="709"/>
      <c r="B245" s="722"/>
      <c r="C245" s="723"/>
      <c r="D245" s="724"/>
      <c r="E245" s="637"/>
      <c r="F245" s="707"/>
      <c r="G245" s="637"/>
      <c r="H245" s="681"/>
      <c r="I245" s="681"/>
      <c r="J245" s="637"/>
      <c r="K245" s="681"/>
      <c r="L245" s="644"/>
      <c r="M245" s="646"/>
      <c r="N245" s="285"/>
      <c r="O245" s="289">
        <v>3</v>
      </c>
      <c r="P245" s="704"/>
      <c r="Q245" s="705"/>
      <c r="R245" s="703"/>
      <c r="S245" s="703"/>
      <c r="T245" s="292"/>
      <c r="U245" s="315"/>
      <c r="V245" s="290" t="str">
        <f t="shared" si="33"/>
        <v/>
      </c>
      <c r="W245" s="291" t="str">
        <f>IF($R245="","",$R245*10^3*U245)</f>
        <v/>
      </c>
      <c r="X245" s="281"/>
      <c r="Y245" s="293"/>
      <c r="Z245" s="294"/>
      <c r="AA245" s="451"/>
    </row>
    <row r="246" spans="1:27" ht="15" customHeight="1" thickBot="1" x14ac:dyDescent="0.45">
      <c r="A246" s="709"/>
      <c r="B246" s="722"/>
      <c r="C246" s="723"/>
      <c r="D246" s="724"/>
      <c r="E246" s="636" t="s">
        <v>40</v>
      </c>
      <c r="F246" s="706" t="str">
        <f>IF(U247=0,"",U247)</f>
        <v/>
      </c>
      <c r="G246" s="636" t="s">
        <v>467</v>
      </c>
      <c r="H246" s="680"/>
      <c r="I246" s="680"/>
      <c r="J246" s="636" t="s">
        <v>467</v>
      </c>
      <c r="K246" s="680"/>
      <c r="L246" s="643" t="str">
        <f>IF(F246="","",F246)</f>
        <v/>
      </c>
      <c r="M246" s="645" t="str">
        <f>IF(W247=0,"",W247)</f>
        <v/>
      </c>
      <c r="N246" s="285"/>
      <c r="O246" s="289">
        <v>4</v>
      </c>
      <c r="P246" s="638"/>
      <c r="Q246" s="639"/>
      <c r="R246" s="701"/>
      <c r="S246" s="701"/>
      <c r="T246" s="316"/>
      <c r="U246" s="317"/>
      <c r="V246" s="290" t="str">
        <f t="shared" si="33"/>
        <v/>
      </c>
      <c r="W246" s="291" t="str">
        <f t="shared" ref="W246" si="34">IF($R246="","",$R246*10^3*U246)</f>
        <v/>
      </c>
      <c r="X246" s="281"/>
      <c r="Y246" s="293"/>
      <c r="Z246" s="294"/>
      <c r="AA246" s="451"/>
    </row>
    <row r="247" spans="1:27" ht="15" customHeight="1" thickTop="1" x14ac:dyDescent="0.4">
      <c r="A247" s="709"/>
      <c r="B247" s="725"/>
      <c r="C247" s="726"/>
      <c r="D247" s="727"/>
      <c r="E247" s="637"/>
      <c r="F247" s="707"/>
      <c r="G247" s="637"/>
      <c r="H247" s="681"/>
      <c r="I247" s="681"/>
      <c r="J247" s="637"/>
      <c r="K247" s="681"/>
      <c r="L247" s="644"/>
      <c r="M247" s="646"/>
      <c r="N247" s="285"/>
      <c r="O247" s="295"/>
      <c r="P247" s="702" t="s">
        <v>71</v>
      </c>
      <c r="Q247" s="702"/>
      <c r="R247" s="640"/>
      <c r="S247" s="641"/>
      <c r="T247" s="296" t="str">
        <f>IF(T243="","",SUM(T243:T246))</f>
        <v/>
      </c>
      <c r="U247" s="297" t="str">
        <f t="shared" ref="U247:W247" si="35">IF(U243="","",SUM(U243:U246))</f>
        <v/>
      </c>
      <c r="V247" s="291" t="str">
        <f t="shared" si="35"/>
        <v/>
      </c>
      <c r="W247" s="291" t="str">
        <f t="shared" si="35"/>
        <v/>
      </c>
      <c r="X247" s="281"/>
      <c r="Y247" s="293" t="s">
        <v>120</v>
      </c>
      <c r="Z247" s="294"/>
      <c r="AA247" s="451"/>
    </row>
    <row r="248" spans="1:27" ht="15" customHeight="1" x14ac:dyDescent="0.4">
      <c r="A248" s="709"/>
      <c r="B248" s="642" t="s">
        <v>41</v>
      </c>
      <c r="C248" s="642"/>
      <c r="D248" s="647" t="s">
        <v>42</v>
      </c>
      <c r="E248" s="648"/>
      <c r="F248" s="319"/>
      <c r="G248" s="318" t="s">
        <v>467</v>
      </c>
      <c r="H248" s="322"/>
      <c r="I248" s="322"/>
      <c r="J248" s="318" t="s">
        <v>467</v>
      </c>
      <c r="K248" s="323"/>
      <c r="L248" s="320" t="str">
        <f>IF(F248="","",F248)</f>
        <v/>
      </c>
      <c r="M248" s="326" t="str">
        <f>IF(L248="","",L248*S248)</f>
        <v/>
      </c>
      <c r="N248" s="285"/>
      <c r="O248" s="298"/>
      <c r="P248" s="621"/>
      <c r="Q248" s="621"/>
      <c r="R248" s="299"/>
      <c r="S248" s="940"/>
      <c r="T248" s="274" t="s">
        <v>473</v>
      </c>
      <c r="U248" s="300"/>
      <c r="V248" s="300"/>
      <c r="W248" s="300"/>
      <c r="X248" s="281"/>
      <c r="Y248" s="293" t="s">
        <v>121</v>
      </c>
      <c r="Z248" s="301"/>
      <c r="AA248" s="451"/>
    </row>
    <row r="249" spans="1:27" ht="15" customHeight="1" x14ac:dyDescent="0.4">
      <c r="A249" s="709"/>
      <c r="B249" s="642"/>
      <c r="C249" s="642"/>
      <c r="D249" s="649" t="s">
        <v>43</v>
      </c>
      <c r="E249" s="650"/>
      <c r="F249" s="324"/>
      <c r="G249" s="318" t="s">
        <v>467</v>
      </c>
      <c r="H249" s="322"/>
      <c r="I249" s="319"/>
      <c r="J249" s="318" t="s">
        <v>467</v>
      </c>
      <c r="K249" s="323"/>
      <c r="L249" s="327" t="str">
        <f>IF(I249="",IF(I249="","",-I249),-I249)</f>
        <v/>
      </c>
      <c r="M249" s="326" t="str">
        <f>IF(L249="","",L249*S249)</f>
        <v/>
      </c>
      <c r="N249" s="285"/>
      <c r="O249" s="302"/>
      <c r="P249" s="303"/>
      <c r="Q249" s="304"/>
      <c r="R249" s="304"/>
      <c r="S249" s="940"/>
      <c r="T249" s="274" t="s">
        <v>473</v>
      </c>
      <c r="U249" s="279"/>
      <c r="X249" s="281"/>
      <c r="Y249" s="281"/>
      <c r="Z249" s="301"/>
      <c r="AA249" s="451"/>
    </row>
    <row r="250" spans="1:27" ht="15" customHeight="1" thickBot="1" x14ac:dyDescent="0.45">
      <c r="A250" s="709"/>
      <c r="B250" s="651" t="s">
        <v>499</v>
      </c>
      <c r="C250" s="651"/>
      <c r="D250" s="651"/>
      <c r="E250" s="651"/>
      <c r="F250" s="651"/>
      <c r="G250" s="651"/>
      <c r="H250" s="651"/>
      <c r="I250" s="651"/>
      <c r="J250" s="651"/>
      <c r="K250" s="651"/>
      <c r="L250" s="651"/>
      <c r="M250" s="328" t="str">
        <f>IF(SUM(M244:M249)=0,"",SUM(M244:M249))</f>
        <v/>
      </c>
      <c r="N250" s="285"/>
      <c r="O250" s="302"/>
      <c r="P250" s="305"/>
      <c r="Q250" s="304"/>
      <c r="R250" s="304"/>
      <c r="S250" s="306"/>
      <c r="T250" s="306"/>
      <c r="U250" s="279"/>
      <c r="X250" s="281"/>
      <c r="Y250" s="451"/>
      <c r="Z250" s="281"/>
      <c r="AA250" s="451"/>
    </row>
    <row r="251" spans="1:27" ht="15" customHeight="1" thickBot="1" x14ac:dyDescent="0.45">
      <c r="A251" s="652" t="s">
        <v>500</v>
      </c>
      <c r="B251" s="653"/>
      <c r="C251" s="653"/>
      <c r="D251" s="653"/>
      <c r="E251" s="653"/>
      <c r="F251" s="653"/>
      <c r="G251" s="653"/>
      <c r="H251" s="653"/>
      <c r="I251" s="653"/>
      <c r="J251" s="653"/>
      <c r="K251" s="653"/>
      <c r="L251" s="654"/>
      <c r="M251" s="325" t="str">
        <f>IF(SUM(M227,M232,M240,M250)=0,"",SUM(M227,M232,M240,M250))</f>
        <v/>
      </c>
      <c r="N251" s="285"/>
      <c r="O251" s="302"/>
      <c r="P251" s="305"/>
      <c r="Q251" s="304"/>
      <c r="R251" s="304"/>
      <c r="S251" s="306"/>
      <c r="T251" s="306"/>
      <c r="U251" s="279"/>
      <c r="X251" s="281"/>
      <c r="Y251" s="451"/>
      <c r="Z251" s="281"/>
      <c r="AA251" s="451"/>
    </row>
    <row r="252" spans="1:27" ht="6" customHeight="1" x14ac:dyDescent="0.4">
      <c r="A252" s="453"/>
      <c r="B252" s="162"/>
      <c r="C252" s="163"/>
      <c r="D252" s="163"/>
      <c r="E252" s="163"/>
      <c r="F252" s="163"/>
      <c r="G252" s="453"/>
      <c r="H252" s="453"/>
      <c r="I252" s="453"/>
      <c r="J252" s="453"/>
      <c r="K252" s="453"/>
      <c r="L252" s="453"/>
      <c r="M252" s="53"/>
      <c r="N252" s="285"/>
      <c r="O252" s="302"/>
      <c r="P252" s="305"/>
      <c r="Q252" s="304"/>
      <c r="R252" s="304"/>
      <c r="S252" s="306"/>
      <c r="T252" s="306"/>
      <c r="U252" s="279"/>
      <c r="X252" s="281"/>
      <c r="Y252" s="451"/>
      <c r="Z252" s="281"/>
      <c r="AA252" s="451"/>
    </row>
    <row r="253" spans="1:27" ht="13.5" customHeight="1" x14ac:dyDescent="0.15">
      <c r="A253" s="454"/>
      <c r="B253" s="655" t="s">
        <v>395</v>
      </c>
      <c r="C253" s="655"/>
      <c r="D253" s="655"/>
      <c r="E253" s="655"/>
      <c r="F253" s="655"/>
      <c r="G253" s="655" t="str">
        <f>IF(P243="","",""&amp;$P243&amp;" "&amp;$R243&amp;"　"&amp;$P244&amp;" "&amp;$R244&amp;"　"&amp;$P245&amp;" "&amp;$R245&amp;"　"&amp;$P246&amp;" "&amp;$R246&amp;"")</f>
        <v/>
      </c>
      <c r="H253" s="655"/>
      <c r="I253" s="655"/>
      <c r="J253" s="655"/>
      <c r="K253" s="655"/>
      <c r="L253" s="655"/>
      <c r="M253" s="655"/>
      <c r="N253" s="284"/>
      <c r="O253" s="302"/>
      <c r="P253" s="307"/>
      <c r="Q253" s="308"/>
      <c r="R253" s="308"/>
      <c r="S253" s="308"/>
      <c r="T253" s="452"/>
      <c r="U253" s="279"/>
    </row>
    <row r="254" spans="1:27" ht="13.5" customHeight="1" x14ac:dyDescent="0.15">
      <c r="A254" s="64"/>
      <c r="B254" s="714"/>
      <c r="C254" s="714"/>
      <c r="D254" s="714"/>
      <c r="E254" s="714"/>
      <c r="F254" s="714"/>
      <c r="G254" s="714"/>
      <c r="H254" s="714"/>
      <c r="I254" s="714"/>
      <c r="J254" s="714"/>
      <c r="K254" s="714"/>
      <c r="L254" s="714"/>
      <c r="M254" s="714"/>
      <c r="N254" s="284"/>
      <c r="Q254" s="309"/>
    </row>
    <row r="255" spans="1:27" ht="13.5" customHeight="1" x14ac:dyDescent="0.15">
      <c r="A255" s="64"/>
      <c r="B255" s="714"/>
      <c r="C255" s="714"/>
      <c r="D255" s="714"/>
      <c r="E255" s="714"/>
      <c r="F255" s="714"/>
      <c r="G255" s="714"/>
      <c r="H255" s="714"/>
      <c r="I255" s="714"/>
      <c r="J255" s="714"/>
      <c r="K255" s="714"/>
      <c r="L255" s="714"/>
      <c r="M255" s="714"/>
      <c r="N255" s="284"/>
    </row>
    <row r="256" spans="1:27" ht="6" customHeight="1" x14ac:dyDescent="0.15">
      <c r="A256" s="65"/>
      <c r="B256" s="65"/>
      <c r="C256" s="65"/>
      <c r="D256" s="65"/>
      <c r="E256" s="65"/>
      <c r="F256" s="65"/>
      <c r="G256" s="65"/>
      <c r="H256" s="65"/>
      <c r="I256" s="65"/>
      <c r="J256" s="65"/>
      <c r="K256" s="65"/>
      <c r="L256" s="65"/>
      <c r="M256" s="65"/>
      <c r="N256" s="284"/>
    </row>
    <row r="257" spans="1:27" ht="15" customHeight="1" x14ac:dyDescent="0.15">
      <c r="A257" s="153"/>
      <c r="B257" s="38" t="s">
        <v>319</v>
      </c>
      <c r="C257" s="38"/>
      <c r="D257" s="38"/>
      <c r="E257" s="38"/>
      <c r="F257" s="38"/>
      <c r="G257" s="38"/>
      <c r="H257" s="38"/>
      <c r="I257" s="38"/>
      <c r="J257" s="38"/>
      <c r="K257" s="38"/>
      <c r="L257" s="60"/>
      <c r="M257" s="60"/>
      <c r="N257" s="284"/>
      <c r="X257" s="279"/>
      <c r="Y257" s="279"/>
      <c r="Z257" s="279"/>
      <c r="AA257" s="279"/>
    </row>
    <row r="258" spans="1:27" ht="15" customHeight="1" x14ac:dyDescent="0.15">
      <c r="A258" s="38"/>
      <c r="B258" s="38"/>
      <c r="C258" s="38"/>
      <c r="D258" s="38"/>
      <c r="E258" s="38"/>
      <c r="F258" s="38"/>
      <c r="G258" s="38"/>
      <c r="H258" s="38"/>
      <c r="I258" s="38"/>
      <c r="J258" s="38"/>
      <c r="K258" s="38"/>
      <c r="L258" s="60"/>
      <c r="M258" s="60"/>
      <c r="N258" s="284"/>
      <c r="O258" s="268" t="s">
        <v>272</v>
      </c>
      <c r="X258" s="279"/>
      <c r="Y258" s="279"/>
      <c r="Z258" s="279"/>
      <c r="AA258" s="279"/>
    </row>
    <row r="259" spans="1:27" ht="15" customHeight="1" x14ac:dyDescent="0.15">
      <c r="A259" s="38"/>
      <c r="B259" s="61" t="str">
        <f>B3</f>
        <v>（令和</v>
      </c>
      <c r="C259" s="62">
        <f>IF($C$3="","",$C$3)</f>
        <v>5</v>
      </c>
      <c r="D259" s="454" t="s">
        <v>111</v>
      </c>
      <c r="F259" s="66" t="s">
        <v>112</v>
      </c>
      <c r="G259" s="628" t="str">
        <f>IF('③（別紙１）事業所一覧'!B11="","",CONCATENATE(①基本情報!C4," ",'③（別紙１）事業所一覧'!B11))</f>
        <v/>
      </c>
      <c r="H259" s="629"/>
      <c r="I259" s="629"/>
      <c r="J259" s="629"/>
      <c r="K259" s="629"/>
      <c r="L259" s="630"/>
      <c r="M259" s="60"/>
      <c r="N259" s="284"/>
      <c r="O259" s="270" t="s">
        <v>274</v>
      </c>
      <c r="X259" s="279"/>
      <c r="Y259" s="279"/>
      <c r="Z259" s="279"/>
      <c r="AA259" s="279"/>
    </row>
    <row r="260" spans="1:27" ht="15" customHeight="1" x14ac:dyDescent="0.15">
      <c r="A260" s="148"/>
      <c r="B260" s="149"/>
      <c r="C260" s="150"/>
      <c r="D260" s="150"/>
      <c r="E260" s="148"/>
      <c r="F260" s="150"/>
      <c r="G260" s="151"/>
      <c r="H260" s="151"/>
      <c r="I260" s="151"/>
      <c r="J260" s="151"/>
      <c r="K260" s="151"/>
      <c r="L260" s="152"/>
      <c r="M260" s="152"/>
      <c r="N260" s="284"/>
      <c r="O260" s="270" t="s">
        <v>273</v>
      </c>
      <c r="X260" s="279"/>
      <c r="Y260" s="279"/>
      <c r="Z260" s="279"/>
      <c r="AA260" s="279"/>
    </row>
    <row r="261" spans="1:27" ht="18" customHeight="1" x14ac:dyDescent="0.15">
      <c r="A261" s="651" t="s">
        <v>0</v>
      </c>
      <c r="B261" s="651"/>
      <c r="C261" s="651"/>
      <c r="D261" s="651"/>
      <c r="E261" s="651"/>
      <c r="F261" s="624" t="s">
        <v>1</v>
      </c>
      <c r="G261" s="624"/>
      <c r="H261" s="624"/>
      <c r="I261" s="624" t="s">
        <v>46</v>
      </c>
      <c r="J261" s="624"/>
      <c r="K261" s="624"/>
      <c r="L261" s="622" t="s">
        <v>70</v>
      </c>
      <c r="M261" s="622" t="s">
        <v>72</v>
      </c>
      <c r="N261" s="452"/>
      <c r="O261" s="625" t="s">
        <v>119</v>
      </c>
      <c r="P261" s="635" t="s">
        <v>2</v>
      </c>
      <c r="Q261" s="635"/>
      <c r="R261" s="625" t="s">
        <v>119</v>
      </c>
      <c r="S261" s="635" t="s">
        <v>57</v>
      </c>
      <c r="T261" s="635"/>
      <c r="X261" s="635" t="s">
        <v>2</v>
      </c>
      <c r="Y261" s="635"/>
      <c r="Z261" s="635" t="s">
        <v>57</v>
      </c>
      <c r="AA261" s="635"/>
    </row>
    <row r="262" spans="1:27" ht="15" customHeight="1" x14ac:dyDescent="0.15">
      <c r="A262" s="651"/>
      <c r="B262" s="651"/>
      <c r="C262" s="651"/>
      <c r="D262" s="651"/>
      <c r="E262" s="651"/>
      <c r="F262" s="444" t="s">
        <v>3</v>
      </c>
      <c r="G262" s="624" t="s">
        <v>47</v>
      </c>
      <c r="H262" s="446" t="s">
        <v>48</v>
      </c>
      <c r="I262" s="444" t="s">
        <v>3</v>
      </c>
      <c r="J262" s="624" t="s">
        <v>47</v>
      </c>
      <c r="K262" s="446" t="s">
        <v>48</v>
      </c>
      <c r="L262" s="623"/>
      <c r="M262" s="623"/>
      <c r="N262" s="452"/>
      <c r="O262" s="626"/>
      <c r="P262" s="440" t="s">
        <v>3</v>
      </c>
      <c r="Q262" s="697" t="s">
        <v>83</v>
      </c>
      <c r="R262" s="626"/>
      <c r="S262" s="625" t="s">
        <v>3</v>
      </c>
      <c r="T262" s="698" t="s">
        <v>47</v>
      </c>
      <c r="X262" s="440" t="s">
        <v>3</v>
      </c>
      <c r="Y262" s="700" t="s">
        <v>83</v>
      </c>
      <c r="Z262" s="625" t="s">
        <v>3</v>
      </c>
      <c r="AA262" s="625" t="s">
        <v>47</v>
      </c>
    </row>
    <row r="263" spans="1:27" ht="15" customHeight="1" x14ac:dyDescent="0.15">
      <c r="A263" s="651"/>
      <c r="B263" s="651"/>
      <c r="C263" s="651"/>
      <c r="D263" s="651"/>
      <c r="E263" s="651"/>
      <c r="F263" s="455" t="s">
        <v>66</v>
      </c>
      <c r="G263" s="624"/>
      <c r="H263" s="447" t="s">
        <v>67</v>
      </c>
      <c r="I263" s="455" t="s">
        <v>68</v>
      </c>
      <c r="J263" s="624"/>
      <c r="K263" s="447" t="s">
        <v>69</v>
      </c>
      <c r="L263" s="445" t="s">
        <v>104</v>
      </c>
      <c r="M263" s="445" t="s">
        <v>261</v>
      </c>
      <c r="N263" s="452"/>
      <c r="O263" s="627"/>
      <c r="P263" s="441" t="s">
        <v>5</v>
      </c>
      <c r="Q263" s="697"/>
      <c r="R263" s="627"/>
      <c r="S263" s="627"/>
      <c r="T263" s="699"/>
      <c r="X263" s="441" t="s">
        <v>5</v>
      </c>
      <c r="Y263" s="700"/>
      <c r="Z263" s="627"/>
      <c r="AA263" s="627"/>
    </row>
    <row r="264" spans="1:27" ht="15" customHeight="1" x14ac:dyDescent="0.4">
      <c r="A264" s="709" t="s">
        <v>49</v>
      </c>
      <c r="B264" s="656" t="s">
        <v>106</v>
      </c>
      <c r="C264" s="657"/>
      <c r="D264" s="657"/>
      <c r="E264" s="658"/>
      <c r="F264" s="319"/>
      <c r="G264" s="318" t="s">
        <v>466</v>
      </c>
      <c r="H264" s="320" t="str">
        <f t="shared" ref="H264:H290" si="36">IF(F264="","",F264*P264)</f>
        <v/>
      </c>
      <c r="I264" s="319"/>
      <c r="J264" s="318" t="s">
        <v>466</v>
      </c>
      <c r="K264" s="320" t="str">
        <f t="shared" ref="K264:K285" si="37">IF(I264="","",I264*P264)</f>
        <v/>
      </c>
      <c r="L264" s="320" t="str">
        <f t="shared" ref="L264:L285" si="38">IF(F264="",IF(I264="","",-(I264*P264)),(F264-I264)*P264)</f>
        <v/>
      </c>
      <c r="M264" s="321" t="str">
        <f t="shared" ref="M264:M285" si="39">IF(L264="","",L264*S264*44/12)</f>
        <v/>
      </c>
      <c r="N264" s="285"/>
      <c r="O264" s="449" t="str">
        <f>IF(P264=$X$8,"","○")</f>
        <v/>
      </c>
      <c r="P264" s="351">
        <v>38.299999999999997</v>
      </c>
      <c r="Q264" s="379" t="s">
        <v>504</v>
      </c>
      <c r="R264" s="273" t="str">
        <f>IF(S264=$Z$8,"","○")</f>
        <v/>
      </c>
      <c r="S264" s="389">
        <v>1.9E-2</v>
      </c>
      <c r="T264" s="390" t="s">
        <v>277</v>
      </c>
      <c r="X264" s="355">
        <v>38.299999999999997</v>
      </c>
      <c r="Y264" s="443" t="s">
        <v>504</v>
      </c>
      <c r="Z264" s="396">
        <v>1.9E-2</v>
      </c>
      <c r="AA264" s="439" t="s">
        <v>56</v>
      </c>
    </row>
    <row r="265" spans="1:27" ht="15" customHeight="1" x14ac:dyDescent="0.4">
      <c r="A265" s="709"/>
      <c r="B265" s="656" t="s">
        <v>9</v>
      </c>
      <c r="C265" s="657"/>
      <c r="D265" s="657"/>
      <c r="E265" s="658"/>
      <c r="F265" s="319"/>
      <c r="G265" s="318" t="s">
        <v>466</v>
      </c>
      <c r="H265" s="320" t="str">
        <f t="shared" si="36"/>
        <v/>
      </c>
      <c r="I265" s="319"/>
      <c r="J265" s="318" t="s">
        <v>466</v>
      </c>
      <c r="K265" s="320" t="str">
        <f t="shared" si="37"/>
        <v/>
      </c>
      <c r="L265" s="320" t="str">
        <f t="shared" si="38"/>
        <v/>
      </c>
      <c r="M265" s="321" t="str">
        <f t="shared" si="39"/>
        <v/>
      </c>
      <c r="N265" s="285"/>
      <c r="O265" s="449" t="str">
        <f>IF(P265=$X$9,"","○")</f>
        <v/>
      </c>
      <c r="P265" s="351">
        <v>34.799999999999997</v>
      </c>
      <c r="Q265" s="379" t="s">
        <v>504</v>
      </c>
      <c r="R265" s="273" t="str">
        <f>IF(S265=$Z$9,"","○")</f>
        <v/>
      </c>
      <c r="S265" s="351">
        <v>1.83E-2</v>
      </c>
      <c r="T265" s="390" t="s">
        <v>276</v>
      </c>
      <c r="X265" s="355">
        <v>34.799999999999997</v>
      </c>
      <c r="Y265" s="443" t="s">
        <v>504</v>
      </c>
      <c r="Z265" s="355">
        <v>1.83E-2</v>
      </c>
      <c r="AA265" s="439" t="s">
        <v>56</v>
      </c>
    </row>
    <row r="266" spans="1:27" ht="15" customHeight="1" x14ac:dyDescent="0.4">
      <c r="A266" s="709"/>
      <c r="B266" s="656" t="s">
        <v>53</v>
      </c>
      <c r="C266" s="657"/>
      <c r="D266" s="657"/>
      <c r="E266" s="658"/>
      <c r="F266" s="319"/>
      <c r="G266" s="318" t="s">
        <v>466</v>
      </c>
      <c r="H266" s="320" t="str">
        <f t="shared" si="36"/>
        <v/>
      </c>
      <c r="I266" s="319"/>
      <c r="J266" s="318" t="s">
        <v>466</v>
      </c>
      <c r="K266" s="320" t="str">
        <f t="shared" si="37"/>
        <v/>
      </c>
      <c r="L266" s="320" t="str">
        <f t="shared" si="38"/>
        <v/>
      </c>
      <c r="M266" s="321" t="str">
        <f t="shared" si="39"/>
        <v/>
      </c>
      <c r="N266" s="285"/>
      <c r="O266" s="449" t="str">
        <f>IF(P266=$X$10,"","○")</f>
        <v/>
      </c>
      <c r="P266" s="351">
        <v>33.4</v>
      </c>
      <c r="Q266" s="379" t="s">
        <v>504</v>
      </c>
      <c r="R266" s="273" t="str">
        <f>IF(S266=$Z$10,"","○")</f>
        <v/>
      </c>
      <c r="S266" s="351">
        <v>1.8700000000000001E-2</v>
      </c>
      <c r="T266" s="390" t="s">
        <v>276</v>
      </c>
      <c r="X266" s="355">
        <v>33.4</v>
      </c>
      <c r="Y266" s="443" t="s">
        <v>504</v>
      </c>
      <c r="Z266" s="355">
        <v>1.8700000000000001E-2</v>
      </c>
      <c r="AA266" s="439" t="s">
        <v>56</v>
      </c>
    </row>
    <row r="267" spans="1:27" ht="15" customHeight="1" x14ac:dyDescent="0.4">
      <c r="A267" s="709"/>
      <c r="B267" s="656" t="s">
        <v>10</v>
      </c>
      <c r="C267" s="657"/>
      <c r="D267" s="657"/>
      <c r="E267" s="658"/>
      <c r="F267" s="319"/>
      <c r="G267" s="318" t="s">
        <v>466</v>
      </c>
      <c r="H267" s="320" t="str">
        <f t="shared" si="36"/>
        <v/>
      </c>
      <c r="I267" s="319"/>
      <c r="J267" s="318" t="s">
        <v>466</v>
      </c>
      <c r="K267" s="320" t="str">
        <f t="shared" si="37"/>
        <v/>
      </c>
      <c r="L267" s="320" t="str">
        <f t="shared" si="38"/>
        <v/>
      </c>
      <c r="M267" s="321" t="str">
        <f t="shared" si="39"/>
        <v/>
      </c>
      <c r="N267" s="285"/>
      <c r="O267" s="449" t="str">
        <f>IF(P267=$X$11,"","○")</f>
        <v/>
      </c>
      <c r="P267" s="351">
        <v>33.299999999999997</v>
      </c>
      <c r="Q267" s="379" t="s">
        <v>504</v>
      </c>
      <c r="R267" s="273" t="str">
        <f>IF(S267=$Z$11,"","○")</f>
        <v/>
      </c>
      <c r="S267" s="351">
        <v>1.8599999999999998E-2</v>
      </c>
      <c r="T267" s="390" t="s">
        <v>276</v>
      </c>
      <c r="X267" s="355">
        <v>33.299999999999997</v>
      </c>
      <c r="Y267" s="443" t="s">
        <v>504</v>
      </c>
      <c r="Z267" s="355">
        <v>1.8599999999999998E-2</v>
      </c>
      <c r="AA267" s="439" t="s">
        <v>56</v>
      </c>
    </row>
    <row r="268" spans="1:27" ht="15" customHeight="1" x14ac:dyDescent="0.4">
      <c r="A268" s="709"/>
      <c r="B268" s="656" t="s">
        <v>107</v>
      </c>
      <c r="C268" s="657"/>
      <c r="D268" s="657"/>
      <c r="E268" s="658"/>
      <c r="F268" s="319"/>
      <c r="G268" s="318" t="s">
        <v>466</v>
      </c>
      <c r="H268" s="320" t="str">
        <f t="shared" si="36"/>
        <v/>
      </c>
      <c r="I268" s="319"/>
      <c r="J268" s="318" t="s">
        <v>466</v>
      </c>
      <c r="K268" s="320" t="str">
        <f t="shared" si="37"/>
        <v/>
      </c>
      <c r="L268" s="320" t="str">
        <f t="shared" si="38"/>
        <v/>
      </c>
      <c r="M268" s="321" t="str">
        <f t="shared" si="39"/>
        <v/>
      </c>
      <c r="N268" s="285"/>
      <c r="O268" s="449" t="str">
        <f>IF(P268=$X$12,"","○")</f>
        <v/>
      </c>
      <c r="P268" s="351">
        <v>36.5</v>
      </c>
      <c r="Q268" s="379" t="s">
        <v>504</v>
      </c>
      <c r="R268" s="273" t="str">
        <f>IF(S268=$Z$12,"","○")</f>
        <v/>
      </c>
      <c r="S268" s="351">
        <v>1.8700000000000001E-2</v>
      </c>
      <c r="T268" s="390" t="s">
        <v>276</v>
      </c>
      <c r="X268" s="355">
        <v>36.5</v>
      </c>
      <c r="Y268" s="443" t="s">
        <v>504</v>
      </c>
      <c r="Z268" s="355">
        <v>1.8700000000000001E-2</v>
      </c>
      <c r="AA268" s="439" t="s">
        <v>56</v>
      </c>
    </row>
    <row r="269" spans="1:27" ht="15" customHeight="1" x14ac:dyDescent="0.4">
      <c r="A269" s="709"/>
      <c r="B269" s="656" t="s">
        <v>12</v>
      </c>
      <c r="C269" s="657"/>
      <c r="D269" s="657"/>
      <c r="E269" s="658"/>
      <c r="F269" s="319"/>
      <c r="G269" s="318" t="s">
        <v>466</v>
      </c>
      <c r="H269" s="320" t="str">
        <f t="shared" si="36"/>
        <v/>
      </c>
      <c r="I269" s="319"/>
      <c r="J269" s="318" t="s">
        <v>466</v>
      </c>
      <c r="K269" s="320" t="str">
        <f t="shared" si="37"/>
        <v/>
      </c>
      <c r="L269" s="320" t="str">
        <f t="shared" si="38"/>
        <v/>
      </c>
      <c r="M269" s="321" t="str">
        <f t="shared" si="39"/>
        <v/>
      </c>
      <c r="N269" s="285"/>
      <c r="O269" s="449" t="str">
        <f>IF(P269=$X$13,"","○")</f>
        <v/>
      </c>
      <c r="P269" s="380">
        <v>38</v>
      </c>
      <c r="Q269" s="379" t="s">
        <v>504</v>
      </c>
      <c r="R269" s="273" t="str">
        <f>IF(S269=$Z$13,"","○")</f>
        <v/>
      </c>
      <c r="S269" s="351">
        <v>1.8800000000000001E-2</v>
      </c>
      <c r="T269" s="390" t="s">
        <v>276</v>
      </c>
      <c r="X269" s="397">
        <v>38</v>
      </c>
      <c r="Y269" s="443" t="s">
        <v>504</v>
      </c>
      <c r="Z269" s="355">
        <v>1.8800000000000001E-2</v>
      </c>
      <c r="AA269" s="439" t="s">
        <v>56</v>
      </c>
    </row>
    <row r="270" spans="1:27" ht="15" customHeight="1" x14ac:dyDescent="0.4">
      <c r="A270" s="709"/>
      <c r="B270" s="656" t="s">
        <v>13</v>
      </c>
      <c r="C270" s="657"/>
      <c r="D270" s="657"/>
      <c r="E270" s="658"/>
      <c r="F270" s="319"/>
      <c r="G270" s="318" t="s">
        <v>466</v>
      </c>
      <c r="H270" s="320" t="str">
        <f t="shared" si="36"/>
        <v/>
      </c>
      <c r="I270" s="319"/>
      <c r="J270" s="318" t="s">
        <v>466</v>
      </c>
      <c r="K270" s="320" t="str">
        <f t="shared" si="37"/>
        <v/>
      </c>
      <c r="L270" s="320" t="str">
        <f t="shared" si="38"/>
        <v/>
      </c>
      <c r="M270" s="321" t="str">
        <f t="shared" si="39"/>
        <v/>
      </c>
      <c r="N270" s="285"/>
      <c r="O270" s="449" t="str">
        <f>IF(P270=$X$14,"","○")</f>
        <v/>
      </c>
      <c r="P270" s="351">
        <v>38.9</v>
      </c>
      <c r="Q270" s="379" t="s">
        <v>504</v>
      </c>
      <c r="R270" s="273" t="str">
        <f>IF(S270=$Z$14,"","○")</f>
        <v/>
      </c>
      <c r="S270" s="351">
        <v>1.9300000000000001E-2</v>
      </c>
      <c r="T270" s="390" t="s">
        <v>276</v>
      </c>
      <c r="X270" s="355">
        <v>38.9</v>
      </c>
      <c r="Y270" s="443" t="s">
        <v>504</v>
      </c>
      <c r="Z270" s="355">
        <v>1.9300000000000001E-2</v>
      </c>
      <c r="AA270" s="439" t="s">
        <v>56</v>
      </c>
    </row>
    <row r="271" spans="1:27" ht="15" customHeight="1" x14ac:dyDescent="0.4">
      <c r="A271" s="709"/>
      <c r="B271" s="656" t="s">
        <v>14</v>
      </c>
      <c r="C271" s="657"/>
      <c r="D271" s="657"/>
      <c r="E271" s="658"/>
      <c r="F271" s="319"/>
      <c r="G271" s="318" t="s">
        <v>466</v>
      </c>
      <c r="H271" s="320" t="str">
        <f t="shared" si="36"/>
        <v/>
      </c>
      <c r="I271" s="319"/>
      <c r="J271" s="318" t="s">
        <v>466</v>
      </c>
      <c r="K271" s="320" t="str">
        <f t="shared" si="37"/>
        <v/>
      </c>
      <c r="L271" s="320" t="str">
        <f t="shared" si="38"/>
        <v/>
      </c>
      <c r="M271" s="321" t="str">
        <f t="shared" si="39"/>
        <v/>
      </c>
      <c r="N271" s="285"/>
      <c r="O271" s="449" t="str">
        <f>IF(P271=$X$15,"","○")</f>
        <v/>
      </c>
      <c r="P271" s="351">
        <v>41.8</v>
      </c>
      <c r="Q271" s="379" t="s">
        <v>504</v>
      </c>
      <c r="R271" s="273" t="str">
        <f>IF(S271=$Z$15,"","○")</f>
        <v/>
      </c>
      <c r="S271" s="351">
        <v>2.0199999999999999E-2</v>
      </c>
      <c r="T271" s="390" t="s">
        <v>276</v>
      </c>
      <c r="X271" s="355">
        <v>41.8</v>
      </c>
      <c r="Y271" s="443" t="s">
        <v>504</v>
      </c>
      <c r="Z271" s="355">
        <v>2.0199999999999999E-2</v>
      </c>
      <c r="AA271" s="439" t="s">
        <v>56</v>
      </c>
    </row>
    <row r="272" spans="1:27" ht="15" customHeight="1" x14ac:dyDescent="0.4">
      <c r="A272" s="709"/>
      <c r="B272" s="656" t="s">
        <v>15</v>
      </c>
      <c r="C272" s="657"/>
      <c r="D272" s="657"/>
      <c r="E272" s="658"/>
      <c r="F272" s="319"/>
      <c r="G272" s="318" t="s">
        <v>463</v>
      </c>
      <c r="H272" s="320" t="str">
        <f t="shared" si="36"/>
        <v/>
      </c>
      <c r="I272" s="319"/>
      <c r="J272" s="318" t="s">
        <v>463</v>
      </c>
      <c r="K272" s="320" t="str">
        <f t="shared" si="37"/>
        <v/>
      </c>
      <c r="L272" s="320" t="str">
        <f t="shared" si="38"/>
        <v/>
      </c>
      <c r="M272" s="321" t="str">
        <f t="shared" si="39"/>
        <v/>
      </c>
      <c r="N272" s="285"/>
      <c r="O272" s="449" t="str">
        <f>IF(P272=$X$16,"","○")</f>
        <v/>
      </c>
      <c r="P272" s="380">
        <v>40</v>
      </c>
      <c r="Q272" s="379" t="s">
        <v>17</v>
      </c>
      <c r="R272" s="273" t="str">
        <f>IF(S272=$Z$16,"","○")</f>
        <v/>
      </c>
      <c r="S272" s="351">
        <v>2.0400000000000001E-2</v>
      </c>
      <c r="T272" s="390" t="s">
        <v>276</v>
      </c>
      <c r="X272" s="397">
        <v>40</v>
      </c>
      <c r="Y272" s="443" t="s">
        <v>17</v>
      </c>
      <c r="Z272" s="355">
        <v>2.0400000000000001E-2</v>
      </c>
      <c r="AA272" s="439" t="s">
        <v>56</v>
      </c>
    </row>
    <row r="273" spans="1:32" ht="15" customHeight="1" x14ac:dyDescent="0.4">
      <c r="A273" s="709"/>
      <c r="B273" s="656" t="s">
        <v>18</v>
      </c>
      <c r="C273" s="657"/>
      <c r="D273" s="657"/>
      <c r="E273" s="658"/>
      <c r="F273" s="319"/>
      <c r="G273" s="318" t="s">
        <v>463</v>
      </c>
      <c r="H273" s="320" t="str">
        <f t="shared" si="36"/>
        <v/>
      </c>
      <c r="I273" s="319"/>
      <c r="J273" s="318" t="s">
        <v>463</v>
      </c>
      <c r="K273" s="320" t="str">
        <f t="shared" si="37"/>
        <v/>
      </c>
      <c r="L273" s="320" t="str">
        <f t="shared" si="38"/>
        <v/>
      </c>
      <c r="M273" s="321" t="str">
        <f t="shared" si="39"/>
        <v/>
      </c>
      <c r="N273" s="285"/>
      <c r="O273" s="449" t="str">
        <f>IF(P273=$X$17,"","○")</f>
        <v/>
      </c>
      <c r="P273" s="351">
        <v>34.1</v>
      </c>
      <c r="Q273" s="379" t="s">
        <v>17</v>
      </c>
      <c r="R273" s="273" t="str">
        <f>IF(S273=$Z$17,"","○")</f>
        <v/>
      </c>
      <c r="S273" s="351">
        <v>2.4500000000000001E-2</v>
      </c>
      <c r="T273" s="390" t="s">
        <v>276</v>
      </c>
      <c r="X273" s="355">
        <v>34.1</v>
      </c>
      <c r="Y273" s="443" t="s">
        <v>17</v>
      </c>
      <c r="Z273" s="355">
        <v>2.4500000000000001E-2</v>
      </c>
      <c r="AA273" s="439" t="s">
        <v>56</v>
      </c>
    </row>
    <row r="274" spans="1:32" ht="15" customHeight="1" x14ac:dyDescent="0.4">
      <c r="A274" s="709"/>
      <c r="B274" s="659" t="s">
        <v>19</v>
      </c>
      <c r="C274" s="696" t="s">
        <v>20</v>
      </c>
      <c r="D274" s="696"/>
      <c r="E274" s="696"/>
      <c r="F274" s="319"/>
      <c r="G274" s="318" t="s">
        <v>463</v>
      </c>
      <c r="H274" s="320" t="str">
        <f t="shared" si="36"/>
        <v/>
      </c>
      <c r="I274" s="319"/>
      <c r="J274" s="318" t="s">
        <v>463</v>
      </c>
      <c r="K274" s="320" t="str">
        <f t="shared" si="37"/>
        <v/>
      </c>
      <c r="L274" s="320" t="str">
        <f t="shared" si="38"/>
        <v/>
      </c>
      <c r="M274" s="321" t="str">
        <f t="shared" si="39"/>
        <v/>
      </c>
      <c r="N274" s="285"/>
      <c r="O274" s="449" t="str">
        <f>IF(P274=$X$18,"","○")</f>
        <v/>
      </c>
      <c r="P274" s="351">
        <v>50.1</v>
      </c>
      <c r="Q274" s="379" t="s">
        <v>91</v>
      </c>
      <c r="R274" s="273" t="str">
        <f>IF(S274=$Z$18,"","○")</f>
        <v/>
      </c>
      <c r="S274" s="351">
        <v>1.6299999999999999E-2</v>
      </c>
      <c r="T274" s="390" t="s">
        <v>276</v>
      </c>
      <c r="X274" s="355">
        <v>50.1</v>
      </c>
      <c r="Y274" s="443" t="s">
        <v>91</v>
      </c>
      <c r="Z274" s="355">
        <v>1.6299999999999999E-2</v>
      </c>
      <c r="AA274" s="439" t="s">
        <v>56</v>
      </c>
    </row>
    <row r="275" spans="1:32" ht="15" customHeight="1" x14ac:dyDescent="0.4">
      <c r="A275" s="709"/>
      <c r="B275" s="659"/>
      <c r="C275" s="696" t="s">
        <v>21</v>
      </c>
      <c r="D275" s="696"/>
      <c r="E275" s="696"/>
      <c r="F275" s="319"/>
      <c r="G275" s="318" t="s">
        <v>262</v>
      </c>
      <c r="H275" s="320" t="str">
        <f t="shared" si="36"/>
        <v/>
      </c>
      <c r="I275" s="319"/>
      <c r="J275" s="318" t="s">
        <v>262</v>
      </c>
      <c r="K275" s="320" t="str">
        <f t="shared" si="37"/>
        <v/>
      </c>
      <c r="L275" s="320" t="str">
        <f t="shared" si="38"/>
        <v/>
      </c>
      <c r="M275" s="321" t="str">
        <f t="shared" si="39"/>
        <v/>
      </c>
      <c r="N275" s="285"/>
      <c r="O275" s="449" t="str">
        <f>IF(P275=$X$19,"","○")</f>
        <v/>
      </c>
      <c r="P275" s="351">
        <v>46.1</v>
      </c>
      <c r="Q275" s="379" t="s">
        <v>468</v>
      </c>
      <c r="R275" s="273" t="str">
        <f>IF(S275=$Z$19,"","○")</f>
        <v/>
      </c>
      <c r="S275" s="351">
        <v>1.44E-2</v>
      </c>
      <c r="T275" s="390" t="s">
        <v>276</v>
      </c>
      <c r="X275" s="355">
        <v>46.1</v>
      </c>
      <c r="Y275" s="443" t="s">
        <v>468</v>
      </c>
      <c r="Z275" s="355">
        <v>1.44E-2</v>
      </c>
      <c r="AA275" s="439" t="s">
        <v>56</v>
      </c>
    </row>
    <row r="276" spans="1:32" ht="15" customHeight="1" x14ac:dyDescent="0.4">
      <c r="A276" s="709"/>
      <c r="B276" s="659" t="s">
        <v>402</v>
      </c>
      <c r="C276" s="696" t="s">
        <v>22</v>
      </c>
      <c r="D276" s="696"/>
      <c r="E276" s="696"/>
      <c r="F276" s="319"/>
      <c r="G276" s="318" t="s">
        <v>463</v>
      </c>
      <c r="H276" s="320" t="str">
        <f t="shared" si="36"/>
        <v/>
      </c>
      <c r="I276" s="319"/>
      <c r="J276" s="318" t="s">
        <v>463</v>
      </c>
      <c r="K276" s="320" t="str">
        <f t="shared" si="37"/>
        <v/>
      </c>
      <c r="L276" s="320" t="str">
        <f t="shared" si="38"/>
        <v/>
      </c>
      <c r="M276" s="321" t="str">
        <f t="shared" si="39"/>
        <v/>
      </c>
      <c r="N276" s="285"/>
      <c r="O276" s="449" t="str">
        <f>IF(P276=$X$20,"","○")</f>
        <v/>
      </c>
      <c r="P276" s="351">
        <v>54.7</v>
      </c>
      <c r="Q276" s="379" t="s">
        <v>91</v>
      </c>
      <c r="R276" s="273" t="str">
        <f>IF(S276=$Z$20,"","○")</f>
        <v/>
      </c>
      <c r="S276" s="351">
        <v>1.3899999999999999E-2</v>
      </c>
      <c r="T276" s="390" t="s">
        <v>276</v>
      </c>
      <c r="X276" s="355">
        <v>54.7</v>
      </c>
      <c r="Y276" s="443" t="s">
        <v>91</v>
      </c>
      <c r="Z276" s="355">
        <v>1.3899999999999999E-2</v>
      </c>
      <c r="AA276" s="439" t="s">
        <v>56</v>
      </c>
    </row>
    <row r="277" spans="1:32" ht="15" customHeight="1" thickBot="1" x14ac:dyDescent="0.45">
      <c r="A277" s="709"/>
      <c r="B277" s="659"/>
      <c r="C277" s="696" t="s">
        <v>50</v>
      </c>
      <c r="D277" s="696"/>
      <c r="E277" s="696"/>
      <c r="F277" s="319"/>
      <c r="G277" s="318" t="s">
        <v>262</v>
      </c>
      <c r="H277" s="320" t="str">
        <f t="shared" si="36"/>
        <v/>
      </c>
      <c r="I277" s="319"/>
      <c r="J277" s="318" t="s">
        <v>262</v>
      </c>
      <c r="K277" s="320" t="str">
        <f t="shared" si="37"/>
        <v/>
      </c>
      <c r="L277" s="320" t="str">
        <f t="shared" si="38"/>
        <v/>
      </c>
      <c r="M277" s="321" t="str">
        <f t="shared" si="39"/>
        <v/>
      </c>
      <c r="N277" s="285"/>
      <c r="O277" s="449" t="str">
        <f>IF(P277=$X$21,"","○")</f>
        <v/>
      </c>
      <c r="P277" s="381">
        <v>38.4</v>
      </c>
      <c r="Q277" s="382" t="s">
        <v>468</v>
      </c>
      <c r="R277" s="273" t="str">
        <f>IF(S277=$Z$21,"","○")</f>
        <v/>
      </c>
      <c r="S277" s="381">
        <v>1.3899999999999999E-2</v>
      </c>
      <c r="T277" s="391" t="s">
        <v>276</v>
      </c>
      <c r="X277" s="355">
        <v>38.4</v>
      </c>
      <c r="Y277" s="443" t="s">
        <v>468</v>
      </c>
      <c r="Z277" s="355">
        <v>1.3899999999999999E-2</v>
      </c>
      <c r="AA277" s="439" t="s">
        <v>56</v>
      </c>
    </row>
    <row r="278" spans="1:32" ht="15" customHeight="1" x14ac:dyDescent="0.4">
      <c r="A278" s="709"/>
      <c r="B278" s="642" t="s">
        <v>23</v>
      </c>
      <c r="C278" s="717" t="s">
        <v>490</v>
      </c>
      <c r="D278" s="717"/>
      <c r="E278" s="717"/>
      <c r="F278" s="319"/>
      <c r="G278" s="318" t="s">
        <v>463</v>
      </c>
      <c r="H278" s="320" t="str">
        <f t="shared" si="36"/>
        <v/>
      </c>
      <c r="I278" s="319"/>
      <c r="J278" s="318" t="s">
        <v>463</v>
      </c>
      <c r="K278" s="320" t="str">
        <f t="shared" si="37"/>
        <v/>
      </c>
      <c r="L278" s="320" t="str">
        <f t="shared" si="38"/>
        <v/>
      </c>
      <c r="M278" s="321" t="str">
        <f t="shared" si="39"/>
        <v/>
      </c>
      <c r="N278" s="285"/>
      <c r="O278" s="449" t="str">
        <f>IF(P278=$X$22,"","○")</f>
        <v/>
      </c>
      <c r="P278" s="383">
        <v>28.7</v>
      </c>
      <c r="Q278" s="384" t="s">
        <v>17</v>
      </c>
      <c r="R278" s="273" t="str">
        <f>IF(S278=$Z$22,"","○")</f>
        <v/>
      </c>
      <c r="S278" s="392">
        <v>2.46E-2</v>
      </c>
      <c r="T278" s="384" t="s">
        <v>276</v>
      </c>
      <c r="X278" s="398">
        <v>28.7</v>
      </c>
      <c r="Y278" s="443" t="s">
        <v>17</v>
      </c>
      <c r="Z278" s="355">
        <v>2.46E-2</v>
      </c>
      <c r="AA278" s="439" t="s">
        <v>56</v>
      </c>
    </row>
    <row r="279" spans="1:32" ht="15" customHeight="1" thickBot="1" x14ac:dyDescent="0.45">
      <c r="A279" s="709"/>
      <c r="B279" s="642"/>
      <c r="C279" s="717" t="s">
        <v>24</v>
      </c>
      <c r="D279" s="717"/>
      <c r="E279" s="717"/>
      <c r="F279" s="319"/>
      <c r="G279" s="318" t="s">
        <v>463</v>
      </c>
      <c r="H279" s="320" t="str">
        <f t="shared" si="36"/>
        <v/>
      </c>
      <c r="I279" s="319"/>
      <c r="J279" s="318" t="s">
        <v>463</v>
      </c>
      <c r="K279" s="320" t="str">
        <f t="shared" si="37"/>
        <v/>
      </c>
      <c r="L279" s="320" t="str">
        <f t="shared" si="38"/>
        <v/>
      </c>
      <c r="M279" s="321" t="str">
        <f t="shared" si="39"/>
        <v/>
      </c>
      <c r="N279" s="285"/>
      <c r="O279" s="449" t="str">
        <f>IF(P279=$X$23,"","○")</f>
        <v/>
      </c>
      <c r="P279" s="385">
        <v>26.1</v>
      </c>
      <c r="Q279" s="386" t="s">
        <v>17</v>
      </c>
      <c r="R279" s="273" t="str">
        <f>IF(S279=$Z$23,"","○")</f>
        <v/>
      </c>
      <c r="S279" s="385">
        <v>2.4299999999999999E-2</v>
      </c>
      <c r="T279" s="386" t="s">
        <v>276</v>
      </c>
      <c r="X279" s="355">
        <v>26.1</v>
      </c>
      <c r="Y279" s="443" t="s">
        <v>17</v>
      </c>
      <c r="Z279" s="355">
        <v>2.4299999999999999E-2</v>
      </c>
      <c r="AA279" s="439" t="s">
        <v>56</v>
      </c>
    </row>
    <row r="280" spans="1:32" ht="15" customHeight="1" x14ac:dyDescent="0.4">
      <c r="A280" s="709"/>
      <c r="B280" s="642"/>
      <c r="C280" s="696" t="s">
        <v>25</v>
      </c>
      <c r="D280" s="696"/>
      <c r="E280" s="696"/>
      <c r="F280" s="319"/>
      <c r="G280" s="318" t="s">
        <v>463</v>
      </c>
      <c r="H280" s="320" t="str">
        <f t="shared" si="36"/>
        <v/>
      </c>
      <c r="I280" s="319"/>
      <c r="J280" s="318" t="s">
        <v>463</v>
      </c>
      <c r="K280" s="320" t="str">
        <f t="shared" si="37"/>
        <v/>
      </c>
      <c r="L280" s="320" t="str">
        <f t="shared" si="38"/>
        <v/>
      </c>
      <c r="M280" s="321" t="str">
        <f t="shared" si="39"/>
        <v/>
      </c>
      <c r="N280" s="285"/>
      <c r="O280" s="449" t="str">
        <f>IF(P280=$X$24,"","○")</f>
        <v/>
      </c>
      <c r="P280" s="387">
        <v>27.8</v>
      </c>
      <c r="Q280" s="388" t="s">
        <v>17</v>
      </c>
      <c r="R280" s="273" t="str">
        <f>IF(S280=$Z$24,"","○")</f>
        <v/>
      </c>
      <c r="S280" s="387">
        <v>2.5899999999999999E-2</v>
      </c>
      <c r="T280" s="393" t="s">
        <v>276</v>
      </c>
      <c r="X280" s="355">
        <v>27.8</v>
      </c>
      <c r="Y280" s="443" t="s">
        <v>17</v>
      </c>
      <c r="Z280" s="355">
        <v>2.5899999999999999E-2</v>
      </c>
      <c r="AA280" s="439" t="s">
        <v>56</v>
      </c>
    </row>
    <row r="281" spans="1:32" ht="15" customHeight="1" x14ac:dyDescent="0.4">
      <c r="A281" s="709"/>
      <c r="B281" s="642" t="s">
        <v>26</v>
      </c>
      <c r="C281" s="642"/>
      <c r="D281" s="642"/>
      <c r="E281" s="642"/>
      <c r="F281" s="319"/>
      <c r="G281" s="318" t="s">
        <v>463</v>
      </c>
      <c r="H281" s="320" t="str">
        <f t="shared" si="36"/>
        <v/>
      </c>
      <c r="I281" s="319"/>
      <c r="J281" s="318" t="s">
        <v>463</v>
      </c>
      <c r="K281" s="320" t="str">
        <f t="shared" si="37"/>
        <v/>
      </c>
      <c r="L281" s="320" t="str">
        <f t="shared" si="38"/>
        <v/>
      </c>
      <c r="M281" s="321" t="str">
        <f t="shared" si="39"/>
        <v/>
      </c>
      <c r="N281" s="285"/>
      <c r="O281" s="449" t="str">
        <f>IF(P281=$X$25,"","○")</f>
        <v/>
      </c>
      <c r="P281" s="380">
        <v>29</v>
      </c>
      <c r="Q281" s="379" t="s">
        <v>17</v>
      </c>
      <c r="R281" s="273" t="str">
        <f>IF(S281=$Z$25,"","○")</f>
        <v/>
      </c>
      <c r="S281" s="351">
        <v>2.9899999999999999E-2</v>
      </c>
      <c r="T281" s="390" t="s">
        <v>276</v>
      </c>
      <c r="X281" s="397">
        <v>29</v>
      </c>
      <c r="Y281" s="443" t="s">
        <v>17</v>
      </c>
      <c r="Z281" s="355">
        <v>2.9899999999999999E-2</v>
      </c>
      <c r="AA281" s="439" t="s">
        <v>56</v>
      </c>
    </row>
    <row r="282" spans="1:32" ht="15" customHeight="1" x14ac:dyDescent="0.4">
      <c r="A282" s="709"/>
      <c r="B282" s="642" t="s">
        <v>27</v>
      </c>
      <c r="C282" s="642"/>
      <c r="D282" s="642"/>
      <c r="E282" s="642"/>
      <c r="F282" s="319"/>
      <c r="G282" s="318" t="s">
        <v>463</v>
      </c>
      <c r="H282" s="320" t="str">
        <f t="shared" si="36"/>
        <v/>
      </c>
      <c r="I282" s="319"/>
      <c r="J282" s="318" t="s">
        <v>463</v>
      </c>
      <c r="K282" s="320" t="str">
        <f t="shared" si="37"/>
        <v/>
      </c>
      <c r="L282" s="320" t="str">
        <f t="shared" si="38"/>
        <v/>
      </c>
      <c r="M282" s="321" t="str">
        <f t="shared" si="39"/>
        <v/>
      </c>
      <c r="N282" s="285"/>
      <c r="O282" s="449" t="str">
        <f>IF(P282=$X$26,"","○")</f>
        <v/>
      </c>
      <c r="P282" s="351">
        <v>37.299999999999997</v>
      </c>
      <c r="Q282" s="379" t="s">
        <v>17</v>
      </c>
      <c r="R282" s="273" t="str">
        <f>IF(S282=$Z$26,"","○")</f>
        <v/>
      </c>
      <c r="S282" s="351">
        <v>2.0899999999999998E-2</v>
      </c>
      <c r="T282" s="390" t="s">
        <v>276</v>
      </c>
      <c r="X282" s="355">
        <v>37.299999999999997</v>
      </c>
      <c r="Y282" s="443" t="s">
        <v>17</v>
      </c>
      <c r="Z282" s="355">
        <v>2.0899999999999998E-2</v>
      </c>
      <c r="AA282" s="439" t="s">
        <v>56</v>
      </c>
    </row>
    <row r="283" spans="1:32" ht="15" customHeight="1" x14ac:dyDescent="0.4">
      <c r="A283" s="709"/>
      <c r="B283" s="642" t="s">
        <v>28</v>
      </c>
      <c r="C283" s="642"/>
      <c r="D283" s="642"/>
      <c r="E283" s="642"/>
      <c r="F283" s="319"/>
      <c r="G283" s="318" t="s">
        <v>262</v>
      </c>
      <c r="H283" s="320" t="str">
        <f t="shared" si="36"/>
        <v/>
      </c>
      <c r="I283" s="319"/>
      <c r="J283" s="318" t="s">
        <v>262</v>
      </c>
      <c r="K283" s="320" t="str">
        <f t="shared" si="37"/>
        <v/>
      </c>
      <c r="L283" s="320" t="str">
        <f t="shared" si="38"/>
        <v/>
      </c>
      <c r="M283" s="321" t="str">
        <f t="shared" si="39"/>
        <v/>
      </c>
      <c r="N283" s="285"/>
      <c r="O283" s="449" t="str">
        <f>IF(P283=$X$27,"","○")</f>
        <v/>
      </c>
      <c r="P283" s="351">
        <v>18.399999999999999</v>
      </c>
      <c r="Q283" s="379" t="s">
        <v>468</v>
      </c>
      <c r="R283" s="273" t="str">
        <f>IF(S283=$Z$27,"","○")</f>
        <v/>
      </c>
      <c r="S283" s="394">
        <v>1.09E-2</v>
      </c>
      <c r="T283" s="390" t="s">
        <v>276</v>
      </c>
      <c r="X283" s="355">
        <v>18.399999999999999</v>
      </c>
      <c r="Y283" s="443" t="s">
        <v>468</v>
      </c>
      <c r="Z283" s="374">
        <v>1.09E-2</v>
      </c>
      <c r="AA283" s="439" t="s">
        <v>56</v>
      </c>
    </row>
    <row r="284" spans="1:32" ht="15" customHeight="1" x14ac:dyDescent="0.4">
      <c r="A284" s="709"/>
      <c r="B284" s="642" t="s">
        <v>29</v>
      </c>
      <c r="C284" s="642"/>
      <c r="D284" s="642"/>
      <c r="E284" s="642"/>
      <c r="F284" s="319"/>
      <c r="G284" s="318" t="s">
        <v>262</v>
      </c>
      <c r="H284" s="320" t="str">
        <f t="shared" si="36"/>
        <v/>
      </c>
      <c r="I284" s="319"/>
      <c r="J284" s="318" t="s">
        <v>262</v>
      </c>
      <c r="K284" s="320" t="str">
        <f t="shared" si="37"/>
        <v/>
      </c>
      <c r="L284" s="320" t="str">
        <f t="shared" si="38"/>
        <v/>
      </c>
      <c r="M284" s="321" t="str">
        <f t="shared" si="39"/>
        <v/>
      </c>
      <c r="N284" s="285"/>
      <c r="O284" s="449" t="str">
        <f>IF(P284=$X$28,"","○")</f>
        <v/>
      </c>
      <c r="P284" s="351">
        <v>3.23</v>
      </c>
      <c r="Q284" s="379" t="s">
        <v>468</v>
      </c>
      <c r="R284" s="273" t="str">
        <f>IF(S284=$Z$28,"","○")</f>
        <v/>
      </c>
      <c r="S284" s="351">
        <v>2.64E-2</v>
      </c>
      <c r="T284" s="390" t="s">
        <v>276</v>
      </c>
      <c r="X284" s="355">
        <v>3.23</v>
      </c>
      <c r="Y284" s="443" t="s">
        <v>468</v>
      </c>
      <c r="Z284" s="355">
        <v>2.64E-2</v>
      </c>
      <c r="AA284" s="439" t="s">
        <v>56</v>
      </c>
    </row>
    <row r="285" spans="1:32" ht="15" customHeight="1" x14ac:dyDescent="0.4">
      <c r="A285" s="709"/>
      <c r="B285" s="642" t="s">
        <v>30</v>
      </c>
      <c r="C285" s="642"/>
      <c r="D285" s="642"/>
      <c r="E285" s="642"/>
      <c r="F285" s="319"/>
      <c r="G285" s="318" t="s">
        <v>262</v>
      </c>
      <c r="H285" s="320" t="str">
        <f t="shared" si="36"/>
        <v/>
      </c>
      <c r="I285" s="319"/>
      <c r="J285" s="318" t="s">
        <v>262</v>
      </c>
      <c r="K285" s="320" t="str">
        <f t="shared" si="37"/>
        <v/>
      </c>
      <c r="L285" s="320" t="str">
        <f t="shared" si="38"/>
        <v/>
      </c>
      <c r="M285" s="321" t="str">
        <f t="shared" si="39"/>
        <v/>
      </c>
      <c r="N285" s="285"/>
      <c r="O285" s="449" t="str">
        <f>IF(P285=$X$29,"","○")</f>
        <v/>
      </c>
      <c r="P285" s="381">
        <v>7.53</v>
      </c>
      <c r="Q285" s="382" t="s">
        <v>468</v>
      </c>
      <c r="R285" s="275" t="str">
        <f>IF(S285=$Z$29,"","○")</f>
        <v/>
      </c>
      <c r="S285" s="395">
        <v>4.2000000000000003E-2</v>
      </c>
      <c r="T285" s="390" t="s">
        <v>276</v>
      </c>
      <c r="X285" s="355">
        <v>7.53</v>
      </c>
      <c r="Y285" s="399" t="s">
        <v>468</v>
      </c>
      <c r="Z285" s="400">
        <v>4.2000000000000003E-2</v>
      </c>
      <c r="AA285" s="440" t="s">
        <v>56</v>
      </c>
    </row>
    <row r="286" spans="1:32" ht="15" customHeight="1" x14ac:dyDescent="0.4">
      <c r="A286" s="709"/>
      <c r="B286" s="710" t="s">
        <v>405</v>
      </c>
      <c r="C286" s="713"/>
      <c r="D286" s="489"/>
      <c r="E286" s="490"/>
      <c r="F286" s="347"/>
      <c r="G286" s="350"/>
      <c r="H286" s="348" t="str">
        <f t="shared" si="36"/>
        <v/>
      </c>
      <c r="I286" s="347"/>
      <c r="J286" s="350"/>
      <c r="K286" s="348" t="str">
        <f>IF(I286="","",I286*P286)</f>
        <v/>
      </c>
      <c r="L286" s="348" t="str">
        <f>IF(F286="",IF(I286="","",-(I286*P286)),(F286-I286)*P286)</f>
        <v/>
      </c>
      <c r="M286" s="349" t="str">
        <f>IF(L286="","",L286*S286*44/12)</f>
        <v/>
      </c>
      <c r="N286" s="285"/>
      <c r="O286" s="277"/>
      <c r="P286" s="351"/>
      <c r="Q286" s="352"/>
      <c r="R286" s="278"/>
      <c r="S286" s="351"/>
      <c r="T286" s="353"/>
      <c r="X286" s="286"/>
      <c r="Y286" s="354"/>
      <c r="Z286" s="355"/>
      <c r="AA286" s="439"/>
      <c r="AE286" s="52"/>
      <c r="AF286" s="52"/>
    </row>
    <row r="287" spans="1:32" ht="15" customHeight="1" x14ac:dyDescent="0.4">
      <c r="A287" s="709"/>
      <c r="B287" s="711"/>
      <c r="C287" s="713"/>
      <c r="D287" s="489"/>
      <c r="E287" s="490"/>
      <c r="F287" s="347"/>
      <c r="G287" s="350"/>
      <c r="H287" s="348" t="str">
        <f t="shared" si="36"/>
        <v/>
      </c>
      <c r="I287" s="347"/>
      <c r="J287" s="350"/>
      <c r="K287" s="348" t="str">
        <f>IF(I287="","",I287*P287)</f>
        <v/>
      </c>
      <c r="L287" s="348" t="str">
        <f>IF(F287="",IF(I287="","",-(I287*P287)),(F287-I287)*P287)</f>
        <v/>
      </c>
      <c r="M287" s="349" t="str">
        <f t="shared" ref="M287:M290" si="40">IF(L287="","",L287*S287*44/12)</f>
        <v/>
      </c>
      <c r="N287" s="285"/>
      <c r="O287" s="356"/>
      <c r="P287" s="351"/>
      <c r="Q287" s="352"/>
      <c r="R287" s="278"/>
      <c r="S287" s="351"/>
      <c r="T287" s="352"/>
      <c r="X287" s="286"/>
      <c r="Y287" s="451"/>
      <c r="Z287" s="355"/>
      <c r="AA287" s="439"/>
      <c r="AE287" s="52"/>
      <c r="AF287" s="52"/>
    </row>
    <row r="288" spans="1:32" ht="15" customHeight="1" x14ac:dyDescent="0.4">
      <c r="A288" s="709"/>
      <c r="B288" s="711"/>
      <c r="C288" s="713"/>
      <c r="D288" s="489"/>
      <c r="E288" s="490"/>
      <c r="F288" s="347"/>
      <c r="G288" s="350"/>
      <c r="H288" s="348" t="str">
        <f t="shared" si="36"/>
        <v/>
      </c>
      <c r="I288" s="347"/>
      <c r="J288" s="350"/>
      <c r="K288" s="348" t="str">
        <f>IF(I288="","",I288*P288)</f>
        <v/>
      </c>
      <c r="L288" s="348" t="str">
        <f t="shared" ref="L288:L290" si="41">IF(F288="",IF(I288="","",-(I288*P288)),(F288-I288)*P288)</f>
        <v/>
      </c>
      <c r="M288" s="349" t="str">
        <f t="shared" si="40"/>
        <v/>
      </c>
      <c r="N288" s="285"/>
      <c r="O288" s="356"/>
      <c r="P288" s="351"/>
      <c r="Q288" s="352"/>
      <c r="R288" s="278"/>
      <c r="S288" s="351"/>
      <c r="T288" s="352"/>
      <c r="X288" s="286"/>
      <c r="Y288" s="451"/>
      <c r="Z288" s="355"/>
      <c r="AA288" s="439"/>
      <c r="AE288" s="52"/>
      <c r="AF288" s="52"/>
    </row>
    <row r="289" spans="1:32" ht="15" customHeight="1" x14ac:dyDescent="0.4">
      <c r="A289" s="709"/>
      <c r="B289" s="711"/>
      <c r="C289" s="713"/>
      <c r="D289" s="489"/>
      <c r="E289" s="490"/>
      <c r="F289" s="347"/>
      <c r="G289" s="350"/>
      <c r="H289" s="348" t="str">
        <f t="shared" si="36"/>
        <v/>
      </c>
      <c r="I289" s="347"/>
      <c r="J289" s="350"/>
      <c r="K289" s="348" t="str">
        <f>IF(I289="","",I289*P289)</f>
        <v/>
      </c>
      <c r="L289" s="348" t="str">
        <f t="shared" si="41"/>
        <v/>
      </c>
      <c r="M289" s="349" t="str">
        <f t="shared" si="40"/>
        <v/>
      </c>
      <c r="N289" s="285"/>
      <c r="O289" s="356"/>
      <c r="P289" s="351"/>
      <c r="Q289" s="352"/>
      <c r="R289" s="276"/>
      <c r="S289" s="351"/>
      <c r="T289" s="352"/>
      <c r="X289" s="286"/>
      <c r="Y289" s="451"/>
      <c r="Z289" s="355"/>
      <c r="AA289" s="439"/>
      <c r="AE289" s="52"/>
      <c r="AF289" s="52"/>
    </row>
    <row r="290" spans="1:32" ht="15" customHeight="1" x14ac:dyDescent="0.4">
      <c r="A290" s="709"/>
      <c r="B290" s="712"/>
      <c r="C290" s="713"/>
      <c r="D290" s="489"/>
      <c r="E290" s="490"/>
      <c r="F290" s="347"/>
      <c r="G290" s="350"/>
      <c r="H290" s="348" t="str">
        <f t="shared" si="36"/>
        <v/>
      </c>
      <c r="I290" s="347"/>
      <c r="J290" s="350"/>
      <c r="K290" s="348" t="str">
        <f>IF(I290="","",I290*P290)</f>
        <v/>
      </c>
      <c r="L290" s="348" t="str">
        <f t="shared" si="41"/>
        <v/>
      </c>
      <c r="M290" s="349" t="str">
        <f t="shared" si="40"/>
        <v/>
      </c>
      <c r="N290" s="285"/>
      <c r="O290" s="279"/>
      <c r="P290" s="351"/>
      <c r="Q290" s="352"/>
      <c r="R290" s="451"/>
      <c r="S290" s="351"/>
      <c r="T290" s="352"/>
      <c r="X290" s="286"/>
      <c r="Y290" s="451"/>
      <c r="Z290" s="355"/>
      <c r="AA290" s="439"/>
      <c r="AE290" s="52"/>
      <c r="AF290" s="52"/>
    </row>
    <row r="291" spans="1:32" ht="15" customHeight="1" x14ac:dyDescent="0.4">
      <c r="A291" s="709"/>
      <c r="B291" s="651" t="s">
        <v>54</v>
      </c>
      <c r="C291" s="651"/>
      <c r="D291" s="651"/>
      <c r="E291" s="651"/>
      <c r="F291" s="651"/>
      <c r="G291" s="651"/>
      <c r="H291" s="651"/>
      <c r="I291" s="651"/>
      <c r="J291" s="651"/>
      <c r="K291" s="651"/>
      <c r="L291" s="651"/>
      <c r="M291" s="349" t="str">
        <f>IF(SUM(M264:M290)=0,"",SUM(M264:M290))</f>
        <v/>
      </c>
      <c r="N291" s="285"/>
      <c r="O291" s="279"/>
      <c r="P291" s="278"/>
      <c r="Q291" s="310"/>
      <c r="R291" s="278"/>
      <c r="S291" s="281"/>
      <c r="T291" s="280"/>
      <c r="U291" s="279"/>
      <c r="V291" s="279"/>
      <c r="X291" s="451"/>
      <c r="Y291" s="451"/>
      <c r="Z291" s="355"/>
      <c r="AA291" s="439"/>
      <c r="AE291" s="52"/>
      <c r="AF291" s="52"/>
    </row>
    <row r="292" spans="1:32" ht="21.75" customHeight="1" x14ac:dyDescent="0.4">
      <c r="A292" s="709"/>
      <c r="B292" s="660"/>
      <c r="C292" s="661"/>
      <c r="D292" s="661"/>
      <c r="E292" s="662"/>
      <c r="F292" s="651" t="s">
        <v>1</v>
      </c>
      <c r="G292" s="651"/>
      <c r="H292" s="651"/>
      <c r="I292" s="669" t="s">
        <v>46</v>
      </c>
      <c r="J292" s="669"/>
      <c r="K292" s="669"/>
      <c r="L292" s="622" t="s">
        <v>51</v>
      </c>
      <c r="M292" s="683" t="s">
        <v>72</v>
      </c>
      <c r="N292" s="285"/>
      <c r="O292" s="279"/>
      <c r="P292" s="357"/>
      <c r="Q292" s="358"/>
      <c r="R292" s="451"/>
      <c r="S292" s="359"/>
      <c r="T292" s="360"/>
      <c r="X292" s="286"/>
      <c r="Y292" s="451"/>
      <c r="Z292" s="355"/>
      <c r="AA292" s="439"/>
      <c r="AE292" s="52"/>
      <c r="AF292" s="52"/>
    </row>
    <row r="293" spans="1:32" ht="15" customHeight="1" thickBot="1" x14ac:dyDescent="0.45">
      <c r="A293" s="709"/>
      <c r="B293" s="663"/>
      <c r="C293" s="664"/>
      <c r="D293" s="664"/>
      <c r="E293" s="665"/>
      <c r="F293" s="444" t="s">
        <v>3</v>
      </c>
      <c r="G293" s="685" t="s">
        <v>491</v>
      </c>
      <c r="H293" s="687"/>
      <c r="I293" s="444" t="s">
        <v>3</v>
      </c>
      <c r="J293" s="685" t="s">
        <v>491</v>
      </c>
      <c r="K293" s="687"/>
      <c r="L293" s="623"/>
      <c r="M293" s="684"/>
      <c r="N293" s="285"/>
      <c r="O293" s="279"/>
      <c r="P293" s="357"/>
      <c r="Q293" s="358"/>
      <c r="R293" s="451"/>
      <c r="S293" s="359"/>
      <c r="T293" s="360"/>
      <c r="X293" s="286"/>
      <c r="Y293" s="451"/>
      <c r="Z293" s="355"/>
      <c r="AA293" s="439"/>
      <c r="AE293" s="52"/>
      <c r="AF293" s="52"/>
    </row>
    <row r="294" spans="1:32" ht="15" customHeight="1" thickTop="1" thickBot="1" x14ac:dyDescent="0.45">
      <c r="A294" s="709"/>
      <c r="B294" s="666"/>
      <c r="C294" s="667"/>
      <c r="D294" s="667"/>
      <c r="E294" s="668"/>
      <c r="F294" s="455" t="s">
        <v>66</v>
      </c>
      <c r="G294" s="686"/>
      <c r="H294" s="688"/>
      <c r="I294" s="455" t="s">
        <v>68</v>
      </c>
      <c r="J294" s="686"/>
      <c r="K294" s="688"/>
      <c r="L294" s="445" t="s">
        <v>492</v>
      </c>
      <c r="M294" s="445" t="s">
        <v>261</v>
      </c>
      <c r="N294" s="285"/>
      <c r="O294" s="361" t="s">
        <v>493</v>
      </c>
      <c r="P294" s="357"/>
      <c r="Q294" s="358"/>
      <c r="R294" s="451"/>
      <c r="S294" s="362"/>
      <c r="T294" s="363"/>
      <c r="U294" s="689" t="s">
        <v>494</v>
      </c>
      <c r="V294" s="690"/>
      <c r="X294" s="286"/>
      <c r="Y294" s="451"/>
      <c r="Z294" s="355"/>
      <c r="AA294" s="439"/>
      <c r="AE294" s="52"/>
      <c r="AF294" s="52"/>
    </row>
    <row r="295" spans="1:32" ht="15" customHeight="1" thickTop="1" thickBot="1" x14ac:dyDescent="0.45">
      <c r="A295" s="709"/>
      <c r="B295" s="691" t="s">
        <v>495</v>
      </c>
      <c r="C295" s="692"/>
      <c r="D295" s="692"/>
      <c r="E295" s="693"/>
      <c r="F295" s="347"/>
      <c r="G295" s="448" t="s">
        <v>262</v>
      </c>
      <c r="H295" s="364"/>
      <c r="I295" s="347"/>
      <c r="J295" s="448" t="s">
        <v>262</v>
      </c>
      <c r="K295" s="364"/>
      <c r="L295" s="348" t="str">
        <f>IF(F295="",IF(I295="","",F295-I295),F295-I295)</f>
        <v/>
      </c>
      <c r="M295" s="349" t="str">
        <f>IF(L295="","",L295*S295)</f>
        <v/>
      </c>
      <c r="N295" s="285"/>
      <c r="O295" s="279"/>
      <c r="P295" s="357"/>
      <c r="Q295" s="358"/>
      <c r="R295" s="365"/>
      <c r="S295" s="366"/>
      <c r="T295" s="367" t="s">
        <v>496</v>
      </c>
      <c r="U295" s="694"/>
      <c r="V295" s="695"/>
      <c r="X295" s="286"/>
      <c r="Y295" s="451"/>
      <c r="Z295" s="355"/>
      <c r="AA295" s="439"/>
      <c r="AE295" s="52"/>
      <c r="AF295" s="52"/>
    </row>
    <row r="296" spans="1:32" ht="15" customHeight="1" thickTop="1" thickBot="1" x14ac:dyDescent="0.45">
      <c r="A296" s="709"/>
      <c r="B296" s="651" t="s">
        <v>55</v>
      </c>
      <c r="C296" s="651"/>
      <c r="D296" s="651"/>
      <c r="E296" s="651"/>
      <c r="F296" s="651"/>
      <c r="G296" s="651"/>
      <c r="H296" s="651"/>
      <c r="I296" s="651"/>
      <c r="J296" s="651"/>
      <c r="K296" s="651"/>
      <c r="L296" s="651"/>
      <c r="M296" s="349" t="str">
        <f>IF(M295=0,"",M295)</f>
        <v/>
      </c>
      <c r="N296" s="285"/>
      <c r="O296" s="279" t="s">
        <v>497</v>
      </c>
      <c r="P296" s="451"/>
      <c r="Q296" s="310"/>
      <c r="R296" s="368"/>
      <c r="S296" s="369"/>
      <c r="T296" s="280"/>
      <c r="U296" s="279"/>
      <c r="V296" s="279"/>
      <c r="X296" s="451"/>
      <c r="Y296" s="451"/>
      <c r="Z296" s="355"/>
      <c r="AA296" s="439"/>
      <c r="AE296" s="52"/>
      <c r="AF296" s="52"/>
    </row>
    <row r="297" spans="1:32" ht="18" customHeight="1" thickTop="1" x14ac:dyDescent="0.15">
      <c r="A297" s="709"/>
      <c r="B297" s="670"/>
      <c r="C297" s="671"/>
      <c r="D297" s="671"/>
      <c r="E297" s="672"/>
      <c r="F297" s="651" t="s">
        <v>1</v>
      </c>
      <c r="G297" s="651"/>
      <c r="H297" s="651"/>
      <c r="I297" s="669" t="s">
        <v>46</v>
      </c>
      <c r="J297" s="669"/>
      <c r="K297" s="669"/>
      <c r="L297" s="622" t="s">
        <v>498</v>
      </c>
      <c r="M297" s="622" t="s">
        <v>72</v>
      </c>
      <c r="N297" s="452"/>
      <c r="O297" s="625" t="s">
        <v>119</v>
      </c>
      <c r="P297" s="635" t="s">
        <v>2</v>
      </c>
      <c r="Q297" s="635"/>
      <c r="R297" s="625" t="s">
        <v>119</v>
      </c>
      <c r="S297" s="635" t="s">
        <v>57</v>
      </c>
      <c r="T297" s="635"/>
      <c r="X297" s="635" t="s">
        <v>2</v>
      </c>
      <c r="Y297" s="635"/>
      <c r="Z297" s="635" t="s">
        <v>57</v>
      </c>
      <c r="AA297" s="635"/>
      <c r="AE297" s="52"/>
      <c r="AF297" s="52"/>
    </row>
    <row r="298" spans="1:32" ht="15" customHeight="1" x14ac:dyDescent="0.15">
      <c r="A298" s="709"/>
      <c r="B298" s="673"/>
      <c r="C298" s="674"/>
      <c r="D298" s="674"/>
      <c r="E298" s="675"/>
      <c r="F298" s="444" t="s">
        <v>3</v>
      </c>
      <c r="G298" s="651" t="s">
        <v>47</v>
      </c>
      <c r="H298" s="938" t="s">
        <v>48</v>
      </c>
      <c r="I298" s="444" t="s">
        <v>3</v>
      </c>
      <c r="J298" s="651" t="s">
        <v>47</v>
      </c>
      <c r="K298" s="938" t="s">
        <v>48</v>
      </c>
      <c r="L298" s="623"/>
      <c r="M298" s="623"/>
      <c r="N298" s="452"/>
      <c r="O298" s="626"/>
      <c r="P298" s="440" t="s">
        <v>3</v>
      </c>
      <c r="Q298" s="697" t="s">
        <v>83</v>
      </c>
      <c r="R298" s="626"/>
      <c r="S298" s="625" t="s">
        <v>3</v>
      </c>
      <c r="T298" s="698" t="s">
        <v>47</v>
      </c>
      <c r="X298" s="440" t="s">
        <v>3</v>
      </c>
      <c r="Y298" s="700" t="s">
        <v>83</v>
      </c>
      <c r="Z298" s="625" t="s">
        <v>3</v>
      </c>
      <c r="AA298" s="625" t="s">
        <v>47</v>
      </c>
      <c r="AE298" s="52"/>
      <c r="AF298" s="52"/>
    </row>
    <row r="299" spans="1:32" ht="15" customHeight="1" thickBot="1" x14ac:dyDescent="0.2">
      <c r="A299" s="709"/>
      <c r="B299" s="676"/>
      <c r="C299" s="677"/>
      <c r="D299" s="677"/>
      <c r="E299" s="678"/>
      <c r="F299" s="455" t="s">
        <v>66</v>
      </c>
      <c r="G299" s="651"/>
      <c r="H299" s="455" t="s">
        <v>67</v>
      </c>
      <c r="I299" s="455" t="s">
        <v>68</v>
      </c>
      <c r="J299" s="651"/>
      <c r="K299" s="455" t="s">
        <v>69</v>
      </c>
      <c r="L299" s="445" t="s">
        <v>104</v>
      </c>
      <c r="M299" s="445" t="s">
        <v>261</v>
      </c>
      <c r="N299" s="452"/>
      <c r="O299" s="627"/>
      <c r="P299" s="441" t="s">
        <v>5</v>
      </c>
      <c r="Q299" s="697"/>
      <c r="R299" s="627"/>
      <c r="S299" s="627"/>
      <c r="T299" s="699"/>
      <c r="X299" s="441" t="s">
        <v>5</v>
      </c>
      <c r="Y299" s="700"/>
      <c r="Z299" s="627"/>
      <c r="AA299" s="627"/>
      <c r="AE299" s="52"/>
      <c r="AF299" s="52"/>
    </row>
    <row r="300" spans="1:32" ht="15" customHeight="1" thickTop="1" x14ac:dyDescent="0.4">
      <c r="A300" s="709"/>
      <c r="B300" s="642" t="s">
        <v>32</v>
      </c>
      <c r="C300" s="642"/>
      <c r="D300" s="642"/>
      <c r="E300" s="642"/>
      <c r="F300" s="347"/>
      <c r="G300" s="448" t="s">
        <v>33</v>
      </c>
      <c r="H300" s="370"/>
      <c r="I300" s="347"/>
      <c r="J300" s="448" t="s">
        <v>33</v>
      </c>
      <c r="K300" s="371"/>
      <c r="L300" s="348" t="str">
        <f>IF(F300="",IF(I300="","",F300-I300),F300-I300)</f>
        <v/>
      </c>
      <c r="M300" s="349" t="str">
        <f>IF(L300="","",L300*S300)</f>
        <v/>
      </c>
      <c r="N300" s="285"/>
      <c r="O300" s="279"/>
      <c r="P300" s="281"/>
      <c r="Q300" s="282"/>
      <c r="R300" s="372" t="str">
        <f>IF(S300=$Z$44,"","○")</f>
        <v/>
      </c>
      <c r="S300" s="373">
        <v>6.54E-2</v>
      </c>
      <c r="T300" s="401" t="s">
        <v>469</v>
      </c>
      <c r="X300" s="281"/>
      <c r="Y300" s="281"/>
      <c r="Z300" s="374">
        <v>6.54E-2</v>
      </c>
      <c r="AA300" s="439" t="s">
        <v>470</v>
      </c>
      <c r="AE300" s="52"/>
      <c r="AF300" s="52"/>
    </row>
    <row r="301" spans="1:32" ht="15" customHeight="1" x14ac:dyDescent="0.4">
      <c r="A301" s="709"/>
      <c r="B301" s="642" t="s">
        <v>35</v>
      </c>
      <c r="C301" s="642"/>
      <c r="D301" s="642"/>
      <c r="E301" s="642"/>
      <c r="F301" s="347"/>
      <c r="G301" s="448" t="s">
        <v>33</v>
      </c>
      <c r="H301" s="370"/>
      <c r="I301" s="347"/>
      <c r="J301" s="448" t="s">
        <v>33</v>
      </c>
      <c r="K301" s="371"/>
      <c r="L301" s="348" t="str">
        <f>IF(F301="",IF(I301="","",F301-I301),F301-I301)</f>
        <v/>
      </c>
      <c r="M301" s="349" t="str">
        <f>IF(L301="","",L301*S301)</f>
        <v/>
      </c>
      <c r="N301" s="285"/>
      <c r="O301" s="279"/>
      <c r="P301" s="281"/>
      <c r="Q301" s="282"/>
      <c r="R301" s="372" t="str">
        <f>IF(S301=$Z$45,"","○")</f>
        <v/>
      </c>
      <c r="S301" s="375"/>
      <c r="T301" s="402" t="s">
        <v>469</v>
      </c>
      <c r="X301" s="281"/>
      <c r="Y301" s="281"/>
      <c r="Z301" s="376"/>
      <c r="AA301" s="439" t="s">
        <v>470</v>
      </c>
      <c r="AE301" s="52"/>
      <c r="AF301" s="52"/>
    </row>
    <row r="302" spans="1:32" ht="15" customHeight="1" x14ac:dyDescent="0.4">
      <c r="A302" s="709"/>
      <c r="B302" s="642" t="s">
        <v>36</v>
      </c>
      <c r="C302" s="642"/>
      <c r="D302" s="642"/>
      <c r="E302" s="642"/>
      <c r="F302" s="347"/>
      <c r="G302" s="448" t="s">
        <v>33</v>
      </c>
      <c r="H302" s="370"/>
      <c r="I302" s="347"/>
      <c r="J302" s="448" t="s">
        <v>33</v>
      </c>
      <c r="K302" s="371"/>
      <c r="L302" s="348" t="str">
        <f>IF(F302="",IF(I302="","",F302-I302),F302-I302)</f>
        <v/>
      </c>
      <c r="M302" s="349" t="str">
        <f>IF(L302="","",L302*S302)</f>
        <v/>
      </c>
      <c r="N302" s="285"/>
      <c r="O302" s="279"/>
      <c r="P302" s="281"/>
      <c r="Q302" s="282"/>
      <c r="R302" s="372" t="str">
        <f>IF(S302=$Z$46,"","○")</f>
        <v/>
      </c>
      <c r="S302" s="375"/>
      <c r="T302" s="402" t="s">
        <v>469</v>
      </c>
      <c r="X302" s="281"/>
      <c r="Y302" s="281"/>
      <c r="Z302" s="376"/>
      <c r="AA302" s="439" t="s">
        <v>470</v>
      </c>
      <c r="AE302" s="52"/>
      <c r="AF302" s="52"/>
    </row>
    <row r="303" spans="1:32" ht="15" customHeight="1" thickBot="1" x14ac:dyDescent="0.45">
      <c r="A303" s="709"/>
      <c r="B303" s="642" t="s">
        <v>37</v>
      </c>
      <c r="C303" s="642"/>
      <c r="D303" s="642"/>
      <c r="E303" s="642"/>
      <c r="F303" s="347"/>
      <c r="G303" s="448" t="s">
        <v>33</v>
      </c>
      <c r="H303" s="370"/>
      <c r="I303" s="347"/>
      <c r="J303" s="448" t="s">
        <v>33</v>
      </c>
      <c r="K303" s="371"/>
      <c r="L303" s="348" t="str">
        <f>IF(F303="",IF(I303="","",F303-I303),F303-I303)</f>
        <v/>
      </c>
      <c r="M303" s="349" t="str">
        <f>IF(L303="","",L303*S303)</f>
        <v/>
      </c>
      <c r="N303" s="285"/>
      <c r="O303" s="279"/>
      <c r="P303" s="281"/>
      <c r="Q303" s="282"/>
      <c r="R303" s="372" t="str">
        <f>IF(S303=$Z$47,"","○")</f>
        <v/>
      </c>
      <c r="S303" s="377"/>
      <c r="T303" s="403" t="s">
        <v>469</v>
      </c>
      <c r="X303" s="281"/>
      <c r="Y303" s="281"/>
      <c r="Z303" s="376"/>
      <c r="AA303" s="439" t="s">
        <v>470</v>
      </c>
      <c r="AE303" s="52"/>
      <c r="AF303" s="52"/>
    </row>
    <row r="304" spans="1:32" ht="15" customHeight="1" thickTop="1" x14ac:dyDescent="0.4">
      <c r="A304" s="709"/>
      <c r="B304" s="651" t="s">
        <v>105</v>
      </c>
      <c r="C304" s="651"/>
      <c r="D304" s="651"/>
      <c r="E304" s="651"/>
      <c r="F304" s="651"/>
      <c r="G304" s="651"/>
      <c r="H304" s="651"/>
      <c r="I304" s="651"/>
      <c r="J304" s="651"/>
      <c r="K304" s="651"/>
      <c r="L304" s="651"/>
      <c r="M304" s="349" t="str">
        <f>IF(SUM(M300:M303)=0,"",SUM(M300:M303))</f>
        <v/>
      </c>
      <c r="N304" s="285"/>
      <c r="O304" s="279" t="s">
        <v>396</v>
      </c>
      <c r="P304" s="281"/>
      <c r="Q304" s="283"/>
      <c r="R304" s="283"/>
      <c r="S304" s="281"/>
      <c r="T304" s="310"/>
      <c r="X304" s="281"/>
      <c r="Y304" s="451"/>
      <c r="Z304" s="281"/>
      <c r="AA304" s="451"/>
      <c r="AE304" s="52"/>
      <c r="AF304" s="52"/>
    </row>
    <row r="305" spans="1:27" ht="15" customHeight="1" x14ac:dyDescent="0.4">
      <c r="A305" s="651" t="s">
        <v>0</v>
      </c>
      <c r="B305" s="651"/>
      <c r="C305" s="651"/>
      <c r="D305" s="651"/>
      <c r="E305" s="651"/>
      <c r="F305" s="622" t="s">
        <v>3</v>
      </c>
      <c r="G305" s="651" t="s">
        <v>47</v>
      </c>
      <c r="H305" s="708"/>
      <c r="I305" s="622" t="s">
        <v>3</v>
      </c>
      <c r="J305" s="651" t="s">
        <v>47</v>
      </c>
      <c r="K305" s="708"/>
      <c r="L305" s="622" t="s">
        <v>51</v>
      </c>
      <c r="M305" s="683" t="s">
        <v>72</v>
      </c>
      <c r="N305" s="287"/>
      <c r="O305" s="682" t="s">
        <v>108</v>
      </c>
      <c r="P305" s="633" t="s">
        <v>388</v>
      </c>
      <c r="Q305" s="633"/>
      <c r="R305" s="632" t="s">
        <v>57</v>
      </c>
      <c r="S305" s="632"/>
      <c r="T305" s="631" t="s">
        <v>389</v>
      </c>
      <c r="U305" s="631"/>
      <c r="V305" s="632" t="s">
        <v>471</v>
      </c>
      <c r="W305" s="632"/>
      <c r="X305" s="679"/>
      <c r="Y305" s="288"/>
      <c r="Z305" s="715"/>
      <c r="AA305" s="715"/>
    </row>
    <row r="306" spans="1:27" ht="15" customHeight="1" thickBot="1" x14ac:dyDescent="0.45">
      <c r="A306" s="651"/>
      <c r="B306" s="651"/>
      <c r="C306" s="651"/>
      <c r="D306" s="651"/>
      <c r="E306" s="651"/>
      <c r="F306" s="623"/>
      <c r="G306" s="651"/>
      <c r="H306" s="708"/>
      <c r="I306" s="623"/>
      <c r="J306" s="651"/>
      <c r="K306" s="708"/>
      <c r="L306" s="623"/>
      <c r="M306" s="684"/>
      <c r="N306" s="287"/>
      <c r="O306" s="682"/>
      <c r="P306" s="634"/>
      <c r="Q306" s="634"/>
      <c r="R306" s="634" t="s">
        <v>472</v>
      </c>
      <c r="S306" s="634"/>
      <c r="T306" s="442" t="s">
        <v>392</v>
      </c>
      <c r="U306" s="442" t="s">
        <v>393</v>
      </c>
      <c r="V306" s="450" t="s">
        <v>392</v>
      </c>
      <c r="W306" s="450" t="s">
        <v>393</v>
      </c>
      <c r="X306" s="679"/>
      <c r="Y306" s="288"/>
      <c r="Z306" s="715"/>
      <c r="AA306" s="715"/>
    </row>
    <row r="307" spans="1:27" ht="15" customHeight="1" thickTop="1" x14ac:dyDescent="0.4">
      <c r="A307" s="651"/>
      <c r="B307" s="651"/>
      <c r="C307" s="651"/>
      <c r="D307" s="651"/>
      <c r="E307" s="651"/>
      <c r="F307" s="455" t="s">
        <v>66</v>
      </c>
      <c r="G307" s="651"/>
      <c r="H307" s="708"/>
      <c r="I307" s="55" t="s">
        <v>68</v>
      </c>
      <c r="J307" s="651"/>
      <c r="K307" s="708"/>
      <c r="L307" s="455" t="s">
        <v>52</v>
      </c>
      <c r="M307" s="445" t="s">
        <v>261</v>
      </c>
      <c r="N307" s="452"/>
      <c r="O307" s="289">
        <v>1</v>
      </c>
      <c r="P307" s="728"/>
      <c r="Q307" s="729"/>
      <c r="R307" s="716"/>
      <c r="S307" s="716"/>
      <c r="T307" s="313"/>
      <c r="U307" s="314"/>
      <c r="V307" s="290" t="str">
        <f>IF($R307="","",$R307*10^3*T307)</f>
        <v/>
      </c>
      <c r="W307" s="291" t="str">
        <f>IF($R307="","",$R307*10^3*U307)</f>
        <v/>
      </c>
      <c r="X307" s="679"/>
      <c r="Y307" s="451"/>
      <c r="Z307" s="715"/>
      <c r="AA307" s="715"/>
    </row>
    <row r="308" spans="1:27" ht="15" customHeight="1" x14ac:dyDescent="0.4">
      <c r="A308" s="709" t="s">
        <v>38</v>
      </c>
      <c r="B308" s="719" t="s">
        <v>387</v>
      </c>
      <c r="C308" s="720"/>
      <c r="D308" s="721"/>
      <c r="E308" s="636" t="s">
        <v>39</v>
      </c>
      <c r="F308" s="706" t="str">
        <f>IF(T311=0,"",T311)</f>
        <v/>
      </c>
      <c r="G308" s="636" t="s">
        <v>467</v>
      </c>
      <c r="H308" s="680"/>
      <c r="I308" s="680"/>
      <c r="J308" s="636" t="s">
        <v>467</v>
      </c>
      <c r="K308" s="680"/>
      <c r="L308" s="643" t="str">
        <f>IF(F308="","",F308)</f>
        <v/>
      </c>
      <c r="M308" s="645" t="str">
        <f>IF(V311=0,"",V311)</f>
        <v/>
      </c>
      <c r="N308" s="285"/>
      <c r="O308" s="289">
        <v>2</v>
      </c>
      <c r="P308" s="704"/>
      <c r="Q308" s="705"/>
      <c r="R308" s="703"/>
      <c r="S308" s="703"/>
      <c r="T308" s="292"/>
      <c r="U308" s="315"/>
      <c r="V308" s="290" t="str">
        <f t="shared" ref="V308:V310" si="42">IF($R308="","",$R308*10^3*T308)</f>
        <v/>
      </c>
      <c r="W308" s="291" t="str">
        <f>IF($R308="","",$R308*10^3*U308)</f>
        <v/>
      </c>
      <c r="X308" s="281"/>
      <c r="Y308" s="293" t="s">
        <v>116</v>
      </c>
      <c r="Z308" s="294"/>
      <c r="AA308" s="451"/>
    </row>
    <row r="309" spans="1:27" ht="15" customHeight="1" x14ac:dyDescent="0.4">
      <c r="A309" s="709"/>
      <c r="B309" s="722"/>
      <c r="C309" s="723"/>
      <c r="D309" s="724"/>
      <c r="E309" s="637"/>
      <c r="F309" s="707"/>
      <c r="G309" s="637"/>
      <c r="H309" s="681"/>
      <c r="I309" s="681"/>
      <c r="J309" s="637"/>
      <c r="K309" s="681"/>
      <c r="L309" s="644"/>
      <c r="M309" s="646"/>
      <c r="N309" s="285"/>
      <c r="O309" s="289">
        <v>3</v>
      </c>
      <c r="P309" s="704"/>
      <c r="Q309" s="705"/>
      <c r="R309" s="703"/>
      <c r="S309" s="703"/>
      <c r="T309" s="292"/>
      <c r="U309" s="315"/>
      <c r="V309" s="290" t="str">
        <f t="shared" si="42"/>
        <v/>
      </c>
      <c r="W309" s="291" t="str">
        <f>IF($R309="","",$R309*10^3*U309)</f>
        <v/>
      </c>
      <c r="X309" s="281"/>
      <c r="Y309" s="293"/>
      <c r="Z309" s="294"/>
      <c r="AA309" s="451"/>
    </row>
    <row r="310" spans="1:27" ht="15" customHeight="1" thickBot="1" x14ac:dyDescent="0.45">
      <c r="A310" s="709"/>
      <c r="B310" s="722"/>
      <c r="C310" s="723"/>
      <c r="D310" s="724"/>
      <c r="E310" s="636" t="s">
        <v>40</v>
      </c>
      <c r="F310" s="706" t="str">
        <f>IF(U311=0,"",U311)</f>
        <v/>
      </c>
      <c r="G310" s="636" t="s">
        <v>467</v>
      </c>
      <c r="H310" s="680"/>
      <c r="I310" s="680"/>
      <c r="J310" s="636" t="s">
        <v>467</v>
      </c>
      <c r="K310" s="680"/>
      <c r="L310" s="643" t="str">
        <f>IF(F310="","",F310)</f>
        <v/>
      </c>
      <c r="M310" s="645" t="str">
        <f>IF(W311=0,"",W311)</f>
        <v/>
      </c>
      <c r="N310" s="285"/>
      <c r="O310" s="289">
        <v>4</v>
      </c>
      <c r="P310" s="638"/>
      <c r="Q310" s="639"/>
      <c r="R310" s="701"/>
      <c r="S310" s="701"/>
      <c r="T310" s="316"/>
      <c r="U310" s="317"/>
      <c r="V310" s="290" t="str">
        <f t="shared" si="42"/>
        <v/>
      </c>
      <c r="W310" s="291" t="str">
        <f t="shared" ref="W310" si="43">IF($R310="","",$R310*10^3*U310)</f>
        <v/>
      </c>
      <c r="X310" s="281"/>
      <c r="Y310" s="293"/>
      <c r="Z310" s="294"/>
      <c r="AA310" s="451"/>
    </row>
    <row r="311" spans="1:27" ht="15" customHeight="1" thickTop="1" x14ac:dyDescent="0.4">
      <c r="A311" s="709"/>
      <c r="B311" s="725"/>
      <c r="C311" s="726"/>
      <c r="D311" s="727"/>
      <c r="E311" s="637"/>
      <c r="F311" s="707"/>
      <c r="G311" s="637"/>
      <c r="H311" s="681"/>
      <c r="I311" s="681"/>
      <c r="J311" s="637"/>
      <c r="K311" s="681"/>
      <c r="L311" s="644"/>
      <c r="M311" s="646"/>
      <c r="N311" s="285"/>
      <c r="O311" s="295"/>
      <c r="P311" s="702" t="s">
        <v>71</v>
      </c>
      <c r="Q311" s="702"/>
      <c r="R311" s="640"/>
      <c r="S311" s="641"/>
      <c r="T311" s="296" t="str">
        <f>IF(T307="","",SUM(T307:T310))</f>
        <v/>
      </c>
      <c r="U311" s="297" t="str">
        <f t="shared" ref="U311:W311" si="44">IF(U307="","",SUM(U307:U310))</f>
        <v/>
      </c>
      <c r="V311" s="291" t="str">
        <f t="shared" si="44"/>
        <v/>
      </c>
      <c r="W311" s="291" t="str">
        <f t="shared" si="44"/>
        <v/>
      </c>
      <c r="X311" s="281"/>
      <c r="Y311" s="293" t="s">
        <v>120</v>
      </c>
      <c r="Z311" s="294"/>
      <c r="AA311" s="451"/>
    </row>
    <row r="312" spans="1:27" ht="15" customHeight="1" x14ac:dyDescent="0.4">
      <c r="A312" s="709"/>
      <c r="B312" s="642" t="s">
        <v>41</v>
      </c>
      <c r="C312" s="642"/>
      <c r="D312" s="647" t="s">
        <v>42</v>
      </c>
      <c r="E312" s="648"/>
      <c r="F312" s="319"/>
      <c r="G312" s="318" t="s">
        <v>467</v>
      </c>
      <c r="H312" s="322"/>
      <c r="I312" s="322"/>
      <c r="J312" s="318" t="s">
        <v>467</v>
      </c>
      <c r="K312" s="323"/>
      <c r="L312" s="320" t="str">
        <f>IF(F312="","",F312)</f>
        <v/>
      </c>
      <c r="M312" s="326" t="str">
        <f>IF(L312="","",L312*S312)</f>
        <v/>
      </c>
      <c r="N312" s="285"/>
      <c r="O312" s="298"/>
      <c r="P312" s="621"/>
      <c r="Q312" s="621"/>
      <c r="R312" s="299"/>
      <c r="S312" s="940"/>
      <c r="T312" s="274" t="s">
        <v>473</v>
      </c>
      <c r="U312" s="300"/>
      <c r="V312" s="300"/>
      <c r="W312" s="300"/>
      <c r="X312" s="281"/>
      <c r="Y312" s="293" t="s">
        <v>121</v>
      </c>
      <c r="Z312" s="301"/>
      <c r="AA312" s="451"/>
    </row>
    <row r="313" spans="1:27" ht="15" customHeight="1" x14ac:dyDescent="0.4">
      <c r="A313" s="709"/>
      <c r="B313" s="642"/>
      <c r="C313" s="642"/>
      <c r="D313" s="649" t="s">
        <v>43</v>
      </c>
      <c r="E313" s="650"/>
      <c r="F313" s="324"/>
      <c r="G313" s="318" t="s">
        <v>467</v>
      </c>
      <c r="H313" s="322"/>
      <c r="I313" s="319"/>
      <c r="J313" s="318" t="s">
        <v>467</v>
      </c>
      <c r="K313" s="323"/>
      <c r="L313" s="327" t="str">
        <f>IF(I313="",IF(I313="","",-I313),-I313)</f>
        <v/>
      </c>
      <c r="M313" s="326" t="str">
        <f>IF(L313="","",L313*S313)</f>
        <v/>
      </c>
      <c r="N313" s="285"/>
      <c r="O313" s="302"/>
      <c r="P313" s="303"/>
      <c r="Q313" s="304"/>
      <c r="R313" s="304"/>
      <c r="S313" s="940"/>
      <c r="T313" s="274" t="s">
        <v>473</v>
      </c>
      <c r="U313" s="279"/>
      <c r="X313" s="281"/>
      <c r="Y313" s="281"/>
      <c r="Z313" s="301"/>
      <c r="AA313" s="451"/>
    </row>
    <row r="314" spans="1:27" ht="15" customHeight="1" thickBot="1" x14ac:dyDescent="0.45">
      <c r="A314" s="709"/>
      <c r="B314" s="651" t="s">
        <v>499</v>
      </c>
      <c r="C314" s="651"/>
      <c r="D314" s="651"/>
      <c r="E314" s="651"/>
      <c r="F314" s="651"/>
      <c r="G314" s="651"/>
      <c r="H314" s="651"/>
      <c r="I314" s="651"/>
      <c r="J314" s="651"/>
      <c r="K314" s="651"/>
      <c r="L314" s="651"/>
      <c r="M314" s="328" t="str">
        <f>IF(SUM(M308:M313)=0,"",SUM(M308:M313))</f>
        <v/>
      </c>
      <c r="N314" s="285"/>
      <c r="O314" s="302"/>
      <c r="P314" s="305"/>
      <c r="Q314" s="304"/>
      <c r="R314" s="304"/>
      <c r="S314" s="306"/>
      <c r="T314" s="306"/>
      <c r="U314" s="279"/>
      <c r="X314" s="281"/>
      <c r="Y314" s="451"/>
      <c r="Z314" s="281"/>
      <c r="AA314" s="451"/>
    </row>
    <row r="315" spans="1:27" ht="15" customHeight="1" thickBot="1" x14ac:dyDescent="0.45">
      <c r="A315" s="652" t="s">
        <v>500</v>
      </c>
      <c r="B315" s="653"/>
      <c r="C315" s="653"/>
      <c r="D315" s="653"/>
      <c r="E315" s="653"/>
      <c r="F315" s="653"/>
      <c r="G315" s="653"/>
      <c r="H315" s="653"/>
      <c r="I315" s="653"/>
      <c r="J315" s="653"/>
      <c r="K315" s="653"/>
      <c r="L315" s="654"/>
      <c r="M315" s="325" t="str">
        <f>IF(SUM(M291,M296,M304,M314)=0,"",SUM(M291,M296,M304,M314))</f>
        <v/>
      </c>
      <c r="N315" s="285"/>
      <c r="O315" s="302"/>
      <c r="P315" s="305"/>
      <c r="Q315" s="304"/>
      <c r="R315" s="304"/>
      <c r="S315" s="306"/>
      <c r="T315" s="306"/>
      <c r="U315" s="279"/>
      <c r="X315" s="281"/>
      <c r="Y315" s="451"/>
      <c r="Z315" s="281"/>
      <c r="AA315" s="451"/>
    </row>
    <row r="316" spans="1:27" ht="6" customHeight="1" x14ac:dyDescent="0.4">
      <c r="A316" s="453"/>
      <c r="B316" s="162"/>
      <c r="C316" s="163"/>
      <c r="D316" s="163"/>
      <c r="E316" s="163"/>
      <c r="F316" s="163"/>
      <c r="G316" s="453"/>
      <c r="H316" s="453"/>
      <c r="I316" s="453"/>
      <c r="J316" s="453"/>
      <c r="K316" s="453"/>
      <c r="L316" s="453"/>
      <c r="M316" s="53"/>
      <c r="N316" s="285"/>
      <c r="O316" s="302"/>
      <c r="P316" s="305"/>
      <c r="Q316" s="304"/>
      <c r="R316" s="304"/>
      <c r="S316" s="306"/>
      <c r="T316" s="306"/>
      <c r="U316" s="279"/>
      <c r="X316" s="281"/>
      <c r="Y316" s="451"/>
      <c r="Z316" s="281"/>
      <c r="AA316" s="451"/>
    </row>
    <row r="317" spans="1:27" ht="13.5" customHeight="1" x14ac:dyDescent="0.15">
      <c r="A317" s="454"/>
      <c r="B317" s="655" t="s">
        <v>395</v>
      </c>
      <c r="C317" s="655"/>
      <c r="D317" s="655"/>
      <c r="E317" s="655"/>
      <c r="F317" s="655"/>
      <c r="G317" s="655" t="str">
        <f>IF(P307="","",""&amp;$P307&amp;" "&amp;$R307&amp;"　"&amp;$P308&amp;" "&amp;$R308&amp;"　"&amp;$P309&amp;" "&amp;$R309&amp;"　"&amp;$P310&amp;" "&amp;$R310&amp;"")</f>
        <v/>
      </c>
      <c r="H317" s="655"/>
      <c r="I317" s="655"/>
      <c r="J317" s="655"/>
      <c r="K317" s="655"/>
      <c r="L317" s="655"/>
      <c r="M317" s="655"/>
      <c r="N317" s="284"/>
      <c r="O317" s="302"/>
      <c r="P317" s="307"/>
      <c r="Q317" s="308"/>
      <c r="R317" s="308"/>
      <c r="S317" s="308"/>
      <c r="T317" s="452"/>
      <c r="U317" s="279"/>
    </row>
    <row r="318" spans="1:27" ht="13.5" customHeight="1" x14ac:dyDescent="0.15">
      <c r="A318" s="64"/>
      <c r="B318" s="714"/>
      <c r="C318" s="714"/>
      <c r="D318" s="714"/>
      <c r="E318" s="714"/>
      <c r="F318" s="714"/>
      <c r="G318" s="714"/>
      <c r="H318" s="714"/>
      <c r="I318" s="714"/>
      <c r="J318" s="714"/>
      <c r="K318" s="714"/>
      <c r="L318" s="714"/>
      <c r="M318" s="714"/>
      <c r="N318" s="284"/>
      <c r="Q318" s="309"/>
    </row>
    <row r="319" spans="1:27" ht="13.5" customHeight="1" x14ac:dyDescent="0.15">
      <c r="A319" s="64"/>
      <c r="B319" s="714"/>
      <c r="C319" s="714"/>
      <c r="D319" s="714"/>
      <c r="E319" s="714"/>
      <c r="F319" s="714"/>
      <c r="G319" s="714"/>
      <c r="H319" s="714"/>
      <c r="I319" s="714"/>
      <c r="J319" s="714"/>
      <c r="K319" s="714"/>
      <c r="L319" s="714"/>
      <c r="M319" s="714"/>
      <c r="N319" s="284"/>
    </row>
    <row r="320" spans="1:27" ht="6" customHeight="1" x14ac:dyDescent="0.15">
      <c r="A320" s="65"/>
      <c r="B320" s="65"/>
      <c r="C320" s="65"/>
      <c r="D320" s="65"/>
      <c r="E320" s="65"/>
      <c r="F320" s="65"/>
      <c r="G320" s="65"/>
      <c r="H320" s="65"/>
      <c r="I320" s="65"/>
      <c r="J320" s="65"/>
      <c r="K320" s="65"/>
      <c r="L320" s="65"/>
      <c r="M320" s="65"/>
      <c r="N320" s="284"/>
    </row>
    <row r="321" spans="1:27" ht="15" customHeight="1" x14ac:dyDescent="0.15">
      <c r="A321" s="153"/>
      <c r="B321" s="38" t="s">
        <v>319</v>
      </c>
      <c r="C321" s="38"/>
      <c r="D321" s="38"/>
      <c r="E321" s="38"/>
      <c r="F321" s="38"/>
      <c r="G321" s="38"/>
      <c r="H321" s="38"/>
      <c r="I321" s="38"/>
      <c r="J321" s="38"/>
      <c r="K321" s="38"/>
      <c r="L321" s="60"/>
      <c r="M321" s="60"/>
      <c r="N321" s="284"/>
      <c r="X321" s="279"/>
      <c r="Y321" s="279"/>
      <c r="Z321" s="279"/>
      <c r="AA321" s="279"/>
    </row>
    <row r="322" spans="1:27" ht="15" customHeight="1" x14ac:dyDescent="0.15">
      <c r="A322" s="38"/>
      <c r="B322" s="38"/>
      <c r="C322" s="38"/>
      <c r="D322" s="38"/>
      <c r="E322" s="38"/>
      <c r="F322" s="38"/>
      <c r="G322" s="38"/>
      <c r="H322" s="38"/>
      <c r="I322" s="38"/>
      <c r="J322" s="38"/>
      <c r="K322" s="38"/>
      <c r="L322" s="60"/>
      <c r="M322" s="60"/>
      <c r="N322" s="284"/>
      <c r="O322" s="268" t="s">
        <v>272</v>
      </c>
      <c r="X322" s="279"/>
      <c r="Y322" s="279"/>
      <c r="Z322" s="279"/>
      <c r="AA322" s="279"/>
    </row>
    <row r="323" spans="1:27" ht="15" customHeight="1" x14ac:dyDescent="0.15">
      <c r="A323" s="38"/>
      <c r="B323" s="61" t="str">
        <f>B3</f>
        <v>（令和</v>
      </c>
      <c r="C323" s="62">
        <f>IF($C$3="","",$C$3)</f>
        <v>5</v>
      </c>
      <c r="D323" s="454" t="s">
        <v>111</v>
      </c>
      <c r="F323" s="66" t="s">
        <v>112</v>
      </c>
      <c r="G323" s="628" t="str">
        <f>IF('③（別紙１）事業所一覧'!B12="","",CONCATENATE(①基本情報!C4," ",'③（別紙１）事業所一覧'!B12))</f>
        <v/>
      </c>
      <c r="H323" s="629"/>
      <c r="I323" s="629"/>
      <c r="J323" s="629"/>
      <c r="K323" s="629"/>
      <c r="L323" s="630"/>
      <c r="M323" s="60"/>
      <c r="N323" s="284"/>
      <c r="O323" s="270" t="s">
        <v>274</v>
      </c>
      <c r="X323" s="279"/>
      <c r="Y323" s="279"/>
      <c r="Z323" s="279"/>
      <c r="AA323" s="279"/>
    </row>
    <row r="324" spans="1:27" ht="15" customHeight="1" x14ac:dyDescent="0.15">
      <c r="A324" s="148"/>
      <c r="B324" s="149"/>
      <c r="C324" s="150"/>
      <c r="D324" s="150"/>
      <c r="E324" s="148"/>
      <c r="F324" s="150"/>
      <c r="G324" s="151"/>
      <c r="H324" s="151"/>
      <c r="I324" s="151"/>
      <c r="J324" s="151"/>
      <c r="K324" s="151"/>
      <c r="L324" s="152"/>
      <c r="M324" s="152"/>
      <c r="N324" s="284"/>
      <c r="O324" s="270" t="s">
        <v>273</v>
      </c>
      <c r="X324" s="279"/>
      <c r="Y324" s="279"/>
      <c r="Z324" s="279"/>
      <c r="AA324" s="279"/>
    </row>
    <row r="325" spans="1:27" ht="18" customHeight="1" x14ac:dyDescent="0.15">
      <c r="A325" s="651" t="s">
        <v>0</v>
      </c>
      <c r="B325" s="651"/>
      <c r="C325" s="651"/>
      <c r="D325" s="651"/>
      <c r="E325" s="651"/>
      <c r="F325" s="624" t="s">
        <v>1</v>
      </c>
      <c r="G325" s="624"/>
      <c r="H325" s="624"/>
      <c r="I325" s="624" t="s">
        <v>46</v>
      </c>
      <c r="J325" s="624"/>
      <c r="K325" s="624"/>
      <c r="L325" s="622" t="s">
        <v>70</v>
      </c>
      <c r="M325" s="622" t="s">
        <v>72</v>
      </c>
      <c r="N325" s="452"/>
      <c r="O325" s="625" t="s">
        <v>119</v>
      </c>
      <c r="P325" s="635" t="s">
        <v>2</v>
      </c>
      <c r="Q325" s="635"/>
      <c r="R325" s="625" t="s">
        <v>119</v>
      </c>
      <c r="S325" s="635" t="s">
        <v>57</v>
      </c>
      <c r="T325" s="635"/>
      <c r="X325" s="635" t="s">
        <v>2</v>
      </c>
      <c r="Y325" s="635"/>
      <c r="Z325" s="635" t="s">
        <v>57</v>
      </c>
      <c r="AA325" s="635"/>
    </row>
    <row r="326" spans="1:27" ht="15" customHeight="1" x14ac:dyDescent="0.15">
      <c r="A326" s="651"/>
      <c r="B326" s="651"/>
      <c r="C326" s="651"/>
      <c r="D326" s="651"/>
      <c r="E326" s="651"/>
      <c r="F326" s="444" t="s">
        <v>3</v>
      </c>
      <c r="G326" s="624" t="s">
        <v>47</v>
      </c>
      <c r="H326" s="446" t="s">
        <v>48</v>
      </c>
      <c r="I326" s="444" t="s">
        <v>3</v>
      </c>
      <c r="J326" s="624" t="s">
        <v>47</v>
      </c>
      <c r="K326" s="446" t="s">
        <v>48</v>
      </c>
      <c r="L326" s="623"/>
      <c r="M326" s="623"/>
      <c r="N326" s="452"/>
      <c r="O326" s="626"/>
      <c r="P326" s="440" t="s">
        <v>3</v>
      </c>
      <c r="Q326" s="697" t="s">
        <v>83</v>
      </c>
      <c r="R326" s="626"/>
      <c r="S326" s="625" t="s">
        <v>3</v>
      </c>
      <c r="T326" s="698" t="s">
        <v>47</v>
      </c>
      <c r="X326" s="440" t="s">
        <v>3</v>
      </c>
      <c r="Y326" s="700" t="s">
        <v>83</v>
      </c>
      <c r="Z326" s="625" t="s">
        <v>3</v>
      </c>
      <c r="AA326" s="625" t="s">
        <v>47</v>
      </c>
    </row>
    <row r="327" spans="1:27" ht="15" customHeight="1" x14ac:dyDescent="0.15">
      <c r="A327" s="651"/>
      <c r="B327" s="651"/>
      <c r="C327" s="651"/>
      <c r="D327" s="651"/>
      <c r="E327" s="651"/>
      <c r="F327" s="455" t="s">
        <v>66</v>
      </c>
      <c r="G327" s="624"/>
      <c r="H327" s="447" t="s">
        <v>67</v>
      </c>
      <c r="I327" s="455" t="s">
        <v>68</v>
      </c>
      <c r="J327" s="624"/>
      <c r="K327" s="447" t="s">
        <v>69</v>
      </c>
      <c r="L327" s="445" t="s">
        <v>104</v>
      </c>
      <c r="M327" s="445" t="s">
        <v>261</v>
      </c>
      <c r="N327" s="452"/>
      <c r="O327" s="627"/>
      <c r="P327" s="441" t="s">
        <v>5</v>
      </c>
      <c r="Q327" s="697"/>
      <c r="R327" s="627"/>
      <c r="S327" s="627"/>
      <c r="T327" s="699"/>
      <c r="X327" s="441" t="s">
        <v>5</v>
      </c>
      <c r="Y327" s="700"/>
      <c r="Z327" s="627"/>
      <c r="AA327" s="627"/>
    </row>
    <row r="328" spans="1:27" ht="15" customHeight="1" x14ac:dyDescent="0.4">
      <c r="A328" s="709" t="s">
        <v>49</v>
      </c>
      <c r="B328" s="656" t="s">
        <v>106</v>
      </c>
      <c r="C328" s="657"/>
      <c r="D328" s="657"/>
      <c r="E328" s="658"/>
      <c r="F328" s="319"/>
      <c r="G328" s="318" t="s">
        <v>466</v>
      </c>
      <c r="H328" s="320" t="str">
        <f t="shared" ref="H328:H354" si="45">IF(F328="","",F328*P328)</f>
        <v/>
      </c>
      <c r="I328" s="319"/>
      <c r="J328" s="318" t="s">
        <v>466</v>
      </c>
      <c r="K328" s="320" t="str">
        <f t="shared" ref="K328:K349" si="46">IF(I328="","",I328*P328)</f>
        <v/>
      </c>
      <c r="L328" s="320" t="str">
        <f t="shared" ref="L328:L349" si="47">IF(F328="",IF(I328="","",-(I328*P328)),(F328-I328)*P328)</f>
        <v/>
      </c>
      <c r="M328" s="321" t="str">
        <f t="shared" ref="M328:M349" si="48">IF(L328="","",L328*S328*44/12)</f>
        <v/>
      </c>
      <c r="N328" s="285"/>
      <c r="O328" s="449" t="str">
        <f>IF(P328=$X$8,"","○")</f>
        <v/>
      </c>
      <c r="P328" s="351">
        <v>38.299999999999997</v>
      </c>
      <c r="Q328" s="379" t="s">
        <v>504</v>
      </c>
      <c r="R328" s="273" t="str">
        <f>IF(S328=$Z$8,"","○")</f>
        <v/>
      </c>
      <c r="S328" s="389">
        <v>1.9E-2</v>
      </c>
      <c r="T328" s="390" t="s">
        <v>277</v>
      </c>
      <c r="X328" s="355">
        <v>38.299999999999997</v>
      </c>
      <c r="Y328" s="443" t="s">
        <v>504</v>
      </c>
      <c r="Z328" s="396">
        <v>1.9E-2</v>
      </c>
      <c r="AA328" s="439" t="s">
        <v>56</v>
      </c>
    </row>
    <row r="329" spans="1:27" ht="15" customHeight="1" x14ac:dyDescent="0.4">
      <c r="A329" s="709"/>
      <c r="B329" s="656" t="s">
        <v>9</v>
      </c>
      <c r="C329" s="657"/>
      <c r="D329" s="657"/>
      <c r="E329" s="658"/>
      <c r="F329" s="319"/>
      <c r="G329" s="318" t="s">
        <v>466</v>
      </c>
      <c r="H329" s="320" t="str">
        <f t="shared" si="45"/>
        <v/>
      </c>
      <c r="I329" s="319"/>
      <c r="J329" s="318" t="s">
        <v>466</v>
      </c>
      <c r="K329" s="320" t="str">
        <f t="shared" si="46"/>
        <v/>
      </c>
      <c r="L329" s="320" t="str">
        <f t="shared" si="47"/>
        <v/>
      </c>
      <c r="M329" s="321" t="str">
        <f t="shared" si="48"/>
        <v/>
      </c>
      <c r="N329" s="285"/>
      <c r="O329" s="449" t="str">
        <f>IF(P329=$X$9,"","○")</f>
        <v/>
      </c>
      <c r="P329" s="351">
        <v>34.799999999999997</v>
      </c>
      <c r="Q329" s="379" t="s">
        <v>504</v>
      </c>
      <c r="R329" s="273" t="str">
        <f>IF(S329=$Z$9,"","○")</f>
        <v/>
      </c>
      <c r="S329" s="351">
        <v>1.83E-2</v>
      </c>
      <c r="T329" s="390" t="s">
        <v>276</v>
      </c>
      <c r="X329" s="355">
        <v>34.799999999999997</v>
      </c>
      <c r="Y329" s="443" t="s">
        <v>504</v>
      </c>
      <c r="Z329" s="355">
        <v>1.83E-2</v>
      </c>
      <c r="AA329" s="439" t="s">
        <v>56</v>
      </c>
    </row>
    <row r="330" spans="1:27" ht="15" customHeight="1" x14ac:dyDescent="0.4">
      <c r="A330" s="709"/>
      <c r="B330" s="656" t="s">
        <v>53</v>
      </c>
      <c r="C330" s="657"/>
      <c r="D330" s="657"/>
      <c r="E330" s="658"/>
      <c r="F330" s="319"/>
      <c r="G330" s="318" t="s">
        <v>466</v>
      </c>
      <c r="H330" s="320" t="str">
        <f t="shared" si="45"/>
        <v/>
      </c>
      <c r="I330" s="319"/>
      <c r="J330" s="318" t="s">
        <v>466</v>
      </c>
      <c r="K330" s="320" t="str">
        <f t="shared" si="46"/>
        <v/>
      </c>
      <c r="L330" s="320" t="str">
        <f t="shared" si="47"/>
        <v/>
      </c>
      <c r="M330" s="321" t="str">
        <f t="shared" si="48"/>
        <v/>
      </c>
      <c r="N330" s="285"/>
      <c r="O330" s="449" t="str">
        <f>IF(P330=$X$10,"","○")</f>
        <v/>
      </c>
      <c r="P330" s="351">
        <v>33.4</v>
      </c>
      <c r="Q330" s="379" t="s">
        <v>504</v>
      </c>
      <c r="R330" s="273" t="str">
        <f>IF(S330=$Z$10,"","○")</f>
        <v/>
      </c>
      <c r="S330" s="351">
        <v>1.8700000000000001E-2</v>
      </c>
      <c r="T330" s="390" t="s">
        <v>276</v>
      </c>
      <c r="X330" s="355">
        <v>33.4</v>
      </c>
      <c r="Y330" s="443" t="s">
        <v>504</v>
      </c>
      <c r="Z330" s="355">
        <v>1.8700000000000001E-2</v>
      </c>
      <c r="AA330" s="439" t="s">
        <v>56</v>
      </c>
    </row>
    <row r="331" spans="1:27" ht="15" customHeight="1" x14ac:dyDescent="0.4">
      <c r="A331" s="709"/>
      <c r="B331" s="656" t="s">
        <v>10</v>
      </c>
      <c r="C331" s="657"/>
      <c r="D331" s="657"/>
      <c r="E331" s="658"/>
      <c r="F331" s="319"/>
      <c r="G331" s="318" t="s">
        <v>466</v>
      </c>
      <c r="H331" s="320" t="str">
        <f t="shared" si="45"/>
        <v/>
      </c>
      <c r="I331" s="319"/>
      <c r="J331" s="318" t="s">
        <v>466</v>
      </c>
      <c r="K331" s="320" t="str">
        <f t="shared" si="46"/>
        <v/>
      </c>
      <c r="L331" s="320" t="str">
        <f t="shared" si="47"/>
        <v/>
      </c>
      <c r="M331" s="321" t="str">
        <f t="shared" si="48"/>
        <v/>
      </c>
      <c r="N331" s="285"/>
      <c r="O331" s="449" t="str">
        <f>IF(P331=$X$11,"","○")</f>
        <v/>
      </c>
      <c r="P331" s="351">
        <v>33.299999999999997</v>
      </c>
      <c r="Q331" s="379" t="s">
        <v>504</v>
      </c>
      <c r="R331" s="273" t="str">
        <f>IF(S331=$Z$11,"","○")</f>
        <v/>
      </c>
      <c r="S331" s="351">
        <v>1.8599999999999998E-2</v>
      </c>
      <c r="T331" s="390" t="s">
        <v>276</v>
      </c>
      <c r="X331" s="355">
        <v>33.299999999999997</v>
      </c>
      <c r="Y331" s="443" t="s">
        <v>504</v>
      </c>
      <c r="Z331" s="355">
        <v>1.8599999999999998E-2</v>
      </c>
      <c r="AA331" s="439" t="s">
        <v>56</v>
      </c>
    </row>
    <row r="332" spans="1:27" ht="15" customHeight="1" x14ac:dyDescent="0.4">
      <c r="A332" s="709"/>
      <c r="B332" s="656" t="s">
        <v>107</v>
      </c>
      <c r="C332" s="657"/>
      <c r="D332" s="657"/>
      <c r="E332" s="658"/>
      <c r="F332" s="319"/>
      <c r="G332" s="318" t="s">
        <v>466</v>
      </c>
      <c r="H332" s="320" t="str">
        <f t="shared" si="45"/>
        <v/>
      </c>
      <c r="I332" s="319"/>
      <c r="J332" s="318" t="s">
        <v>466</v>
      </c>
      <c r="K332" s="320" t="str">
        <f t="shared" si="46"/>
        <v/>
      </c>
      <c r="L332" s="320" t="str">
        <f t="shared" si="47"/>
        <v/>
      </c>
      <c r="M332" s="321" t="str">
        <f t="shared" si="48"/>
        <v/>
      </c>
      <c r="N332" s="285"/>
      <c r="O332" s="449" t="str">
        <f>IF(P332=$X$12,"","○")</f>
        <v/>
      </c>
      <c r="P332" s="351">
        <v>36.5</v>
      </c>
      <c r="Q332" s="379" t="s">
        <v>504</v>
      </c>
      <c r="R332" s="273" t="str">
        <f>IF(S332=$Z$12,"","○")</f>
        <v/>
      </c>
      <c r="S332" s="351">
        <v>1.8700000000000001E-2</v>
      </c>
      <c r="T332" s="390" t="s">
        <v>276</v>
      </c>
      <c r="X332" s="355">
        <v>36.5</v>
      </c>
      <c r="Y332" s="443" t="s">
        <v>504</v>
      </c>
      <c r="Z332" s="355">
        <v>1.8700000000000001E-2</v>
      </c>
      <c r="AA332" s="439" t="s">
        <v>56</v>
      </c>
    </row>
    <row r="333" spans="1:27" ht="15" customHeight="1" x14ac:dyDescent="0.4">
      <c r="A333" s="709"/>
      <c r="B333" s="656" t="s">
        <v>12</v>
      </c>
      <c r="C333" s="657"/>
      <c r="D333" s="657"/>
      <c r="E333" s="658"/>
      <c r="F333" s="319"/>
      <c r="G333" s="318" t="s">
        <v>466</v>
      </c>
      <c r="H333" s="320" t="str">
        <f t="shared" si="45"/>
        <v/>
      </c>
      <c r="I333" s="319"/>
      <c r="J333" s="318" t="s">
        <v>466</v>
      </c>
      <c r="K333" s="320" t="str">
        <f t="shared" si="46"/>
        <v/>
      </c>
      <c r="L333" s="320" t="str">
        <f t="shared" si="47"/>
        <v/>
      </c>
      <c r="M333" s="321" t="str">
        <f t="shared" si="48"/>
        <v/>
      </c>
      <c r="N333" s="285"/>
      <c r="O333" s="449" t="str">
        <f>IF(P333=$X$13,"","○")</f>
        <v/>
      </c>
      <c r="P333" s="380">
        <v>38</v>
      </c>
      <c r="Q333" s="379" t="s">
        <v>504</v>
      </c>
      <c r="R333" s="273" t="str">
        <f>IF(S333=$Z$13,"","○")</f>
        <v/>
      </c>
      <c r="S333" s="351">
        <v>1.8800000000000001E-2</v>
      </c>
      <c r="T333" s="390" t="s">
        <v>276</v>
      </c>
      <c r="X333" s="397">
        <v>38</v>
      </c>
      <c r="Y333" s="443" t="s">
        <v>504</v>
      </c>
      <c r="Z333" s="355">
        <v>1.8800000000000001E-2</v>
      </c>
      <c r="AA333" s="439" t="s">
        <v>56</v>
      </c>
    </row>
    <row r="334" spans="1:27" ht="15" customHeight="1" x14ac:dyDescent="0.4">
      <c r="A334" s="709"/>
      <c r="B334" s="656" t="s">
        <v>13</v>
      </c>
      <c r="C334" s="657"/>
      <c r="D334" s="657"/>
      <c r="E334" s="658"/>
      <c r="F334" s="319"/>
      <c r="G334" s="318" t="s">
        <v>466</v>
      </c>
      <c r="H334" s="320" t="str">
        <f t="shared" si="45"/>
        <v/>
      </c>
      <c r="I334" s="319"/>
      <c r="J334" s="318" t="s">
        <v>466</v>
      </c>
      <c r="K334" s="320" t="str">
        <f t="shared" si="46"/>
        <v/>
      </c>
      <c r="L334" s="320" t="str">
        <f t="shared" si="47"/>
        <v/>
      </c>
      <c r="M334" s="321" t="str">
        <f t="shared" si="48"/>
        <v/>
      </c>
      <c r="N334" s="285"/>
      <c r="O334" s="449" t="str">
        <f>IF(P334=$X$14,"","○")</f>
        <v/>
      </c>
      <c r="P334" s="351">
        <v>38.9</v>
      </c>
      <c r="Q334" s="379" t="s">
        <v>504</v>
      </c>
      <c r="R334" s="273" t="str">
        <f>IF(S334=$Z$14,"","○")</f>
        <v/>
      </c>
      <c r="S334" s="351">
        <v>1.9300000000000001E-2</v>
      </c>
      <c r="T334" s="390" t="s">
        <v>276</v>
      </c>
      <c r="X334" s="355">
        <v>38.9</v>
      </c>
      <c r="Y334" s="443" t="s">
        <v>504</v>
      </c>
      <c r="Z334" s="355">
        <v>1.9300000000000001E-2</v>
      </c>
      <c r="AA334" s="439" t="s">
        <v>56</v>
      </c>
    </row>
    <row r="335" spans="1:27" ht="15" customHeight="1" x14ac:dyDescent="0.4">
      <c r="A335" s="709"/>
      <c r="B335" s="656" t="s">
        <v>14</v>
      </c>
      <c r="C335" s="657"/>
      <c r="D335" s="657"/>
      <c r="E335" s="658"/>
      <c r="F335" s="319"/>
      <c r="G335" s="318" t="s">
        <v>466</v>
      </c>
      <c r="H335" s="320" t="str">
        <f t="shared" si="45"/>
        <v/>
      </c>
      <c r="I335" s="319"/>
      <c r="J335" s="318" t="s">
        <v>466</v>
      </c>
      <c r="K335" s="320" t="str">
        <f t="shared" si="46"/>
        <v/>
      </c>
      <c r="L335" s="320" t="str">
        <f t="shared" si="47"/>
        <v/>
      </c>
      <c r="M335" s="321" t="str">
        <f t="shared" si="48"/>
        <v/>
      </c>
      <c r="N335" s="285"/>
      <c r="O335" s="449" t="str">
        <f>IF(P335=$X$15,"","○")</f>
        <v/>
      </c>
      <c r="P335" s="351">
        <v>41.8</v>
      </c>
      <c r="Q335" s="379" t="s">
        <v>504</v>
      </c>
      <c r="R335" s="273" t="str">
        <f>IF(S335=$Z$15,"","○")</f>
        <v/>
      </c>
      <c r="S335" s="351">
        <v>2.0199999999999999E-2</v>
      </c>
      <c r="T335" s="390" t="s">
        <v>276</v>
      </c>
      <c r="X335" s="355">
        <v>41.8</v>
      </c>
      <c r="Y335" s="443" t="s">
        <v>504</v>
      </c>
      <c r="Z335" s="355">
        <v>2.0199999999999999E-2</v>
      </c>
      <c r="AA335" s="439" t="s">
        <v>56</v>
      </c>
    </row>
    <row r="336" spans="1:27" ht="15" customHeight="1" x14ac:dyDescent="0.4">
      <c r="A336" s="709"/>
      <c r="B336" s="656" t="s">
        <v>15</v>
      </c>
      <c r="C336" s="657"/>
      <c r="D336" s="657"/>
      <c r="E336" s="658"/>
      <c r="F336" s="319"/>
      <c r="G336" s="318" t="s">
        <v>463</v>
      </c>
      <c r="H336" s="320" t="str">
        <f t="shared" si="45"/>
        <v/>
      </c>
      <c r="I336" s="319"/>
      <c r="J336" s="318" t="s">
        <v>463</v>
      </c>
      <c r="K336" s="320" t="str">
        <f t="shared" si="46"/>
        <v/>
      </c>
      <c r="L336" s="320" t="str">
        <f t="shared" si="47"/>
        <v/>
      </c>
      <c r="M336" s="321" t="str">
        <f t="shared" si="48"/>
        <v/>
      </c>
      <c r="N336" s="285"/>
      <c r="O336" s="449" t="str">
        <f>IF(P336=$X$16,"","○")</f>
        <v/>
      </c>
      <c r="P336" s="380">
        <v>40</v>
      </c>
      <c r="Q336" s="379" t="s">
        <v>17</v>
      </c>
      <c r="R336" s="273" t="str">
        <f>IF(S336=$Z$16,"","○")</f>
        <v/>
      </c>
      <c r="S336" s="351">
        <v>2.0400000000000001E-2</v>
      </c>
      <c r="T336" s="390" t="s">
        <v>276</v>
      </c>
      <c r="X336" s="397">
        <v>40</v>
      </c>
      <c r="Y336" s="443" t="s">
        <v>17</v>
      </c>
      <c r="Z336" s="355">
        <v>2.0400000000000001E-2</v>
      </c>
      <c r="AA336" s="439" t="s">
        <v>56</v>
      </c>
    </row>
    <row r="337" spans="1:32" ht="15" customHeight="1" x14ac:dyDescent="0.4">
      <c r="A337" s="709"/>
      <c r="B337" s="656" t="s">
        <v>18</v>
      </c>
      <c r="C337" s="657"/>
      <c r="D337" s="657"/>
      <c r="E337" s="658"/>
      <c r="F337" s="319"/>
      <c r="G337" s="318" t="s">
        <v>463</v>
      </c>
      <c r="H337" s="320" t="str">
        <f t="shared" si="45"/>
        <v/>
      </c>
      <c r="I337" s="319"/>
      <c r="J337" s="318" t="s">
        <v>463</v>
      </c>
      <c r="K337" s="320" t="str">
        <f t="shared" si="46"/>
        <v/>
      </c>
      <c r="L337" s="320" t="str">
        <f t="shared" si="47"/>
        <v/>
      </c>
      <c r="M337" s="321" t="str">
        <f t="shared" si="48"/>
        <v/>
      </c>
      <c r="N337" s="285"/>
      <c r="O337" s="449" t="str">
        <f>IF(P337=$X$17,"","○")</f>
        <v/>
      </c>
      <c r="P337" s="351">
        <v>34.1</v>
      </c>
      <c r="Q337" s="379" t="s">
        <v>17</v>
      </c>
      <c r="R337" s="273" t="str">
        <f>IF(S337=$Z$17,"","○")</f>
        <v/>
      </c>
      <c r="S337" s="351">
        <v>2.4500000000000001E-2</v>
      </c>
      <c r="T337" s="390" t="s">
        <v>276</v>
      </c>
      <c r="X337" s="355">
        <v>34.1</v>
      </c>
      <c r="Y337" s="443" t="s">
        <v>17</v>
      </c>
      <c r="Z337" s="355">
        <v>2.4500000000000001E-2</v>
      </c>
      <c r="AA337" s="439" t="s">
        <v>56</v>
      </c>
    </row>
    <row r="338" spans="1:32" ht="15" customHeight="1" x14ac:dyDescent="0.4">
      <c r="A338" s="709"/>
      <c r="B338" s="659" t="s">
        <v>19</v>
      </c>
      <c r="C338" s="696" t="s">
        <v>20</v>
      </c>
      <c r="D338" s="696"/>
      <c r="E338" s="696"/>
      <c r="F338" s="319"/>
      <c r="G338" s="318" t="s">
        <v>463</v>
      </c>
      <c r="H338" s="320" t="str">
        <f t="shared" si="45"/>
        <v/>
      </c>
      <c r="I338" s="319"/>
      <c r="J338" s="318" t="s">
        <v>463</v>
      </c>
      <c r="K338" s="320" t="str">
        <f t="shared" si="46"/>
        <v/>
      </c>
      <c r="L338" s="320" t="str">
        <f t="shared" si="47"/>
        <v/>
      </c>
      <c r="M338" s="321" t="str">
        <f t="shared" si="48"/>
        <v/>
      </c>
      <c r="N338" s="285"/>
      <c r="O338" s="449" t="str">
        <f>IF(P338=$X$18,"","○")</f>
        <v/>
      </c>
      <c r="P338" s="351">
        <v>50.1</v>
      </c>
      <c r="Q338" s="379" t="s">
        <v>91</v>
      </c>
      <c r="R338" s="273" t="str">
        <f>IF(S338=$Z$18,"","○")</f>
        <v/>
      </c>
      <c r="S338" s="351">
        <v>1.6299999999999999E-2</v>
      </c>
      <c r="T338" s="390" t="s">
        <v>276</v>
      </c>
      <c r="X338" s="355">
        <v>50.1</v>
      </c>
      <c r="Y338" s="443" t="s">
        <v>91</v>
      </c>
      <c r="Z338" s="355">
        <v>1.6299999999999999E-2</v>
      </c>
      <c r="AA338" s="439" t="s">
        <v>56</v>
      </c>
    </row>
    <row r="339" spans="1:32" ht="15" customHeight="1" x14ac:dyDescent="0.4">
      <c r="A339" s="709"/>
      <c r="B339" s="659"/>
      <c r="C339" s="696" t="s">
        <v>21</v>
      </c>
      <c r="D339" s="696"/>
      <c r="E339" s="696"/>
      <c r="F339" s="319"/>
      <c r="G339" s="318" t="s">
        <v>262</v>
      </c>
      <c r="H339" s="320" t="str">
        <f t="shared" si="45"/>
        <v/>
      </c>
      <c r="I339" s="319"/>
      <c r="J339" s="318" t="s">
        <v>262</v>
      </c>
      <c r="K339" s="320" t="str">
        <f t="shared" si="46"/>
        <v/>
      </c>
      <c r="L339" s="320" t="str">
        <f t="shared" si="47"/>
        <v/>
      </c>
      <c r="M339" s="321" t="str">
        <f t="shared" si="48"/>
        <v/>
      </c>
      <c r="N339" s="285"/>
      <c r="O339" s="449" t="str">
        <f>IF(P339=$X$19,"","○")</f>
        <v/>
      </c>
      <c r="P339" s="351">
        <v>46.1</v>
      </c>
      <c r="Q339" s="379" t="s">
        <v>468</v>
      </c>
      <c r="R339" s="273" t="str">
        <f>IF(S339=$Z$19,"","○")</f>
        <v/>
      </c>
      <c r="S339" s="351">
        <v>1.44E-2</v>
      </c>
      <c r="T339" s="390" t="s">
        <v>276</v>
      </c>
      <c r="X339" s="355">
        <v>46.1</v>
      </c>
      <c r="Y339" s="443" t="s">
        <v>468</v>
      </c>
      <c r="Z339" s="355">
        <v>1.44E-2</v>
      </c>
      <c r="AA339" s="439" t="s">
        <v>56</v>
      </c>
    </row>
    <row r="340" spans="1:32" ht="15" customHeight="1" x14ac:dyDescent="0.4">
      <c r="A340" s="709"/>
      <c r="B340" s="659" t="s">
        <v>402</v>
      </c>
      <c r="C340" s="696" t="s">
        <v>22</v>
      </c>
      <c r="D340" s="696"/>
      <c r="E340" s="696"/>
      <c r="F340" s="319"/>
      <c r="G340" s="318" t="s">
        <v>463</v>
      </c>
      <c r="H340" s="320" t="str">
        <f t="shared" si="45"/>
        <v/>
      </c>
      <c r="I340" s="319"/>
      <c r="J340" s="318" t="s">
        <v>463</v>
      </c>
      <c r="K340" s="320" t="str">
        <f t="shared" si="46"/>
        <v/>
      </c>
      <c r="L340" s="320" t="str">
        <f t="shared" si="47"/>
        <v/>
      </c>
      <c r="M340" s="321" t="str">
        <f t="shared" si="48"/>
        <v/>
      </c>
      <c r="N340" s="285"/>
      <c r="O340" s="449" t="str">
        <f>IF(P340=$X$20,"","○")</f>
        <v/>
      </c>
      <c r="P340" s="351">
        <v>54.7</v>
      </c>
      <c r="Q340" s="379" t="s">
        <v>91</v>
      </c>
      <c r="R340" s="273" t="str">
        <f>IF(S340=$Z$20,"","○")</f>
        <v/>
      </c>
      <c r="S340" s="351">
        <v>1.3899999999999999E-2</v>
      </c>
      <c r="T340" s="390" t="s">
        <v>276</v>
      </c>
      <c r="X340" s="355">
        <v>54.7</v>
      </c>
      <c r="Y340" s="443" t="s">
        <v>91</v>
      </c>
      <c r="Z340" s="355">
        <v>1.3899999999999999E-2</v>
      </c>
      <c r="AA340" s="439" t="s">
        <v>56</v>
      </c>
    </row>
    <row r="341" spans="1:32" ht="15" customHeight="1" thickBot="1" x14ac:dyDescent="0.45">
      <c r="A341" s="709"/>
      <c r="B341" s="659"/>
      <c r="C341" s="696" t="s">
        <v>50</v>
      </c>
      <c r="D341" s="696"/>
      <c r="E341" s="696"/>
      <c r="F341" s="319"/>
      <c r="G341" s="318" t="s">
        <v>262</v>
      </c>
      <c r="H341" s="320" t="str">
        <f t="shared" si="45"/>
        <v/>
      </c>
      <c r="I341" s="319"/>
      <c r="J341" s="318" t="s">
        <v>262</v>
      </c>
      <c r="K341" s="320" t="str">
        <f t="shared" si="46"/>
        <v/>
      </c>
      <c r="L341" s="320" t="str">
        <f t="shared" si="47"/>
        <v/>
      </c>
      <c r="M341" s="321" t="str">
        <f t="shared" si="48"/>
        <v/>
      </c>
      <c r="N341" s="285"/>
      <c r="O341" s="449" t="str">
        <f>IF(P341=$X$21,"","○")</f>
        <v/>
      </c>
      <c r="P341" s="381">
        <v>38.4</v>
      </c>
      <c r="Q341" s="382" t="s">
        <v>468</v>
      </c>
      <c r="R341" s="273" t="str">
        <f>IF(S341=$Z$21,"","○")</f>
        <v/>
      </c>
      <c r="S341" s="381">
        <v>1.3899999999999999E-2</v>
      </c>
      <c r="T341" s="391" t="s">
        <v>276</v>
      </c>
      <c r="X341" s="355">
        <v>38.4</v>
      </c>
      <c r="Y341" s="443" t="s">
        <v>468</v>
      </c>
      <c r="Z341" s="355">
        <v>1.3899999999999999E-2</v>
      </c>
      <c r="AA341" s="439" t="s">
        <v>56</v>
      </c>
    </row>
    <row r="342" spans="1:32" ht="15" customHeight="1" x14ac:dyDescent="0.4">
      <c r="A342" s="709"/>
      <c r="B342" s="642" t="s">
        <v>23</v>
      </c>
      <c r="C342" s="717" t="s">
        <v>490</v>
      </c>
      <c r="D342" s="717"/>
      <c r="E342" s="717"/>
      <c r="F342" s="319"/>
      <c r="G342" s="318" t="s">
        <v>463</v>
      </c>
      <c r="H342" s="320" t="str">
        <f t="shared" si="45"/>
        <v/>
      </c>
      <c r="I342" s="319"/>
      <c r="J342" s="318" t="s">
        <v>463</v>
      </c>
      <c r="K342" s="320" t="str">
        <f t="shared" si="46"/>
        <v/>
      </c>
      <c r="L342" s="320" t="str">
        <f t="shared" si="47"/>
        <v/>
      </c>
      <c r="M342" s="321" t="str">
        <f t="shared" si="48"/>
        <v/>
      </c>
      <c r="N342" s="285"/>
      <c r="O342" s="449" t="str">
        <f>IF(P342=$X$22,"","○")</f>
        <v/>
      </c>
      <c r="P342" s="383">
        <v>28.7</v>
      </c>
      <c r="Q342" s="384" t="s">
        <v>17</v>
      </c>
      <c r="R342" s="273" t="str">
        <f>IF(S342=$Z$22,"","○")</f>
        <v/>
      </c>
      <c r="S342" s="392">
        <v>2.46E-2</v>
      </c>
      <c r="T342" s="384" t="s">
        <v>276</v>
      </c>
      <c r="X342" s="398">
        <v>28.7</v>
      </c>
      <c r="Y342" s="443" t="s">
        <v>17</v>
      </c>
      <c r="Z342" s="355">
        <v>2.46E-2</v>
      </c>
      <c r="AA342" s="439" t="s">
        <v>56</v>
      </c>
    </row>
    <row r="343" spans="1:32" ht="15" customHeight="1" thickBot="1" x14ac:dyDescent="0.45">
      <c r="A343" s="709"/>
      <c r="B343" s="642"/>
      <c r="C343" s="717" t="s">
        <v>24</v>
      </c>
      <c r="D343" s="717"/>
      <c r="E343" s="717"/>
      <c r="F343" s="319"/>
      <c r="G343" s="318" t="s">
        <v>463</v>
      </c>
      <c r="H343" s="320" t="str">
        <f t="shared" si="45"/>
        <v/>
      </c>
      <c r="I343" s="319"/>
      <c r="J343" s="318" t="s">
        <v>463</v>
      </c>
      <c r="K343" s="320" t="str">
        <f t="shared" si="46"/>
        <v/>
      </c>
      <c r="L343" s="320" t="str">
        <f t="shared" si="47"/>
        <v/>
      </c>
      <c r="M343" s="321" t="str">
        <f t="shared" si="48"/>
        <v/>
      </c>
      <c r="N343" s="285"/>
      <c r="O343" s="449" t="str">
        <f>IF(P343=$X$23,"","○")</f>
        <v/>
      </c>
      <c r="P343" s="385">
        <v>26.1</v>
      </c>
      <c r="Q343" s="386" t="s">
        <v>17</v>
      </c>
      <c r="R343" s="273" t="str">
        <f>IF(S343=$Z$23,"","○")</f>
        <v/>
      </c>
      <c r="S343" s="385">
        <v>2.4299999999999999E-2</v>
      </c>
      <c r="T343" s="386" t="s">
        <v>276</v>
      </c>
      <c r="X343" s="355">
        <v>26.1</v>
      </c>
      <c r="Y343" s="443" t="s">
        <v>17</v>
      </c>
      <c r="Z343" s="355">
        <v>2.4299999999999999E-2</v>
      </c>
      <c r="AA343" s="439" t="s">
        <v>56</v>
      </c>
    </row>
    <row r="344" spans="1:32" ht="15" customHeight="1" x14ac:dyDescent="0.4">
      <c r="A344" s="709"/>
      <c r="B344" s="642"/>
      <c r="C344" s="696" t="s">
        <v>25</v>
      </c>
      <c r="D344" s="696"/>
      <c r="E344" s="696"/>
      <c r="F344" s="319"/>
      <c r="G344" s="318" t="s">
        <v>463</v>
      </c>
      <c r="H344" s="320" t="str">
        <f t="shared" si="45"/>
        <v/>
      </c>
      <c r="I344" s="319"/>
      <c r="J344" s="318" t="s">
        <v>463</v>
      </c>
      <c r="K344" s="320" t="str">
        <f t="shared" si="46"/>
        <v/>
      </c>
      <c r="L344" s="320" t="str">
        <f t="shared" si="47"/>
        <v/>
      </c>
      <c r="M344" s="321" t="str">
        <f t="shared" si="48"/>
        <v/>
      </c>
      <c r="N344" s="285"/>
      <c r="O344" s="449" t="str">
        <f>IF(P344=$X$24,"","○")</f>
        <v/>
      </c>
      <c r="P344" s="387">
        <v>27.8</v>
      </c>
      <c r="Q344" s="388" t="s">
        <v>17</v>
      </c>
      <c r="R344" s="273" t="str">
        <f>IF(S344=$Z$24,"","○")</f>
        <v/>
      </c>
      <c r="S344" s="387">
        <v>2.5899999999999999E-2</v>
      </c>
      <c r="T344" s="393" t="s">
        <v>276</v>
      </c>
      <c r="X344" s="355">
        <v>27.8</v>
      </c>
      <c r="Y344" s="443" t="s">
        <v>17</v>
      </c>
      <c r="Z344" s="355">
        <v>2.5899999999999999E-2</v>
      </c>
      <c r="AA344" s="439" t="s">
        <v>56</v>
      </c>
    </row>
    <row r="345" spans="1:32" ht="15" customHeight="1" x14ac:dyDescent="0.4">
      <c r="A345" s="709"/>
      <c r="B345" s="642" t="s">
        <v>26</v>
      </c>
      <c r="C345" s="642"/>
      <c r="D345" s="642"/>
      <c r="E345" s="642"/>
      <c r="F345" s="319"/>
      <c r="G345" s="318" t="s">
        <v>463</v>
      </c>
      <c r="H345" s="320" t="str">
        <f t="shared" si="45"/>
        <v/>
      </c>
      <c r="I345" s="319"/>
      <c r="J345" s="318" t="s">
        <v>463</v>
      </c>
      <c r="K345" s="320" t="str">
        <f t="shared" si="46"/>
        <v/>
      </c>
      <c r="L345" s="320" t="str">
        <f t="shared" si="47"/>
        <v/>
      </c>
      <c r="M345" s="321" t="str">
        <f t="shared" si="48"/>
        <v/>
      </c>
      <c r="N345" s="285"/>
      <c r="O345" s="449" t="str">
        <f>IF(P345=$X$25,"","○")</f>
        <v/>
      </c>
      <c r="P345" s="380">
        <v>29</v>
      </c>
      <c r="Q345" s="379" t="s">
        <v>17</v>
      </c>
      <c r="R345" s="273" t="str">
        <f>IF(S345=$Z$25,"","○")</f>
        <v/>
      </c>
      <c r="S345" s="351">
        <v>2.9899999999999999E-2</v>
      </c>
      <c r="T345" s="390" t="s">
        <v>276</v>
      </c>
      <c r="X345" s="397">
        <v>29</v>
      </c>
      <c r="Y345" s="443" t="s">
        <v>17</v>
      </c>
      <c r="Z345" s="355">
        <v>2.9899999999999999E-2</v>
      </c>
      <c r="AA345" s="439" t="s">
        <v>56</v>
      </c>
    </row>
    <row r="346" spans="1:32" ht="15" customHeight="1" x14ac:dyDescent="0.4">
      <c r="A346" s="709"/>
      <c r="B346" s="642" t="s">
        <v>27</v>
      </c>
      <c r="C346" s="642"/>
      <c r="D346" s="642"/>
      <c r="E346" s="642"/>
      <c r="F346" s="319"/>
      <c r="G346" s="318" t="s">
        <v>463</v>
      </c>
      <c r="H346" s="320" t="str">
        <f t="shared" si="45"/>
        <v/>
      </c>
      <c r="I346" s="319"/>
      <c r="J346" s="318" t="s">
        <v>463</v>
      </c>
      <c r="K346" s="320" t="str">
        <f t="shared" si="46"/>
        <v/>
      </c>
      <c r="L346" s="320" t="str">
        <f t="shared" si="47"/>
        <v/>
      </c>
      <c r="M346" s="321" t="str">
        <f t="shared" si="48"/>
        <v/>
      </c>
      <c r="N346" s="285"/>
      <c r="O346" s="449" t="str">
        <f>IF(P346=$X$26,"","○")</f>
        <v/>
      </c>
      <c r="P346" s="351">
        <v>37.299999999999997</v>
      </c>
      <c r="Q346" s="379" t="s">
        <v>17</v>
      </c>
      <c r="R346" s="273" t="str">
        <f>IF(S346=$Z$26,"","○")</f>
        <v/>
      </c>
      <c r="S346" s="351">
        <v>2.0899999999999998E-2</v>
      </c>
      <c r="T346" s="390" t="s">
        <v>276</v>
      </c>
      <c r="X346" s="355">
        <v>37.299999999999997</v>
      </c>
      <c r="Y346" s="443" t="s">
        <v>17</v>
      </c>
      <c r="Z346" s="355">
        <v>2.0899999999999998E-2</v>
      </c>
      <c r="AA346" s="439" t="s">
        <v>56</v>
      </c>
    </row>
    <row r="347" spans="1:32" ht="15" customHeight="1" x14ac:dyDescent="0.4">
      <c r="A347" s="709"/>
      <c r="B347" s="642" t="s">
        <v>28</v>
      </c>
      <c r="C347" s="642"/>
      <c r="D347" s="642"/>
      <c r="E347" s="642"/>
      <c r="F347" s="319"/>
      <c r="G347" s="318" t="s">
        <v>262</v>
      </c>
      <c r="H347" s="320" t="str">
        <f t="shared" si="45"/>
        <v/>
      </c>
      <c r="I347" s="319"/>
      <c r="J347" s="318" t="s">
        <v>262</v>
      </c>
      <c r="K347" s="320" t="str">
        <f t="shared" si="46"/>
        <v/>
      </c>
      <c r="L347" s="320" t="str">
        <f t="shared" si="47"/>
        <v/>
      </c>
      <c r="M347" s="321" t="str">
        <f t="shared" si="48"/>
        <v/>
      </c>
      <c r="N347" s="285"/>
      <c r="O347" s="449" t="str">
        <f>IF(P347=$X$27,"","○")</f>
        <v/>
      </c>
      <c r="P347" s="351">
        <v>18.399999999999999</v>
      </c>
      <c r="Q347" s="379" t="s">
        <v>468</v>
      </c>
      <c r="R347" s="273" t="str">
        <f>IF(S347=$Z$27,"","○")</f>
        <v/>
      </c>
      <c r="S347" s="394">
        <v>1.09E-2</v>
      </c>
      <c r="T347" s="390" t="s">
        <v>276</v>
      </c>
      <c r="X347" s="355">
        <v>18.399999999999999</v>
      </c>
      <c r="Y347" s="443" t="s">
        <v>468</v>
      </c>
      <c r="Z347" s="374">
        <v>1.09E-2</v>
      </c>
      <c r="AA347" s="439" t="s">
        <v>56</v>
      </c>
    </row>
    <row r="348" spans="1:32" ht="15" customHeight="1" x14ac:dyDescent="0.4">
      <c r="A348" s="709"/>
      <c r="B348" s="642" t="s">
        <v>29</v>
      </c>
      <c r="C348" s="642"/>
      <c r="D348" s="642"/>
      <c r="E348" s="642"/>
      <c r="F348" s="319"/>
      <c r="G348" s="318" t="s">
        <v>262</v>
      </c>
      <c r="H348" s="320" t="str">
        <f t="shared" si="45"/>
        <v/>
      </c>
      <c r="I348" s="319"/>
      <c r="J348" s="318" t="s">
        <v>262</v>
      </c>
      <c r="K348" s="320" t="str">
        <f t="shared" si="46"/>
        <v/>
      </c>
      <c r="L348" s="320" t="str">
        <f t="shared" si="47"/>
        <v/>
      </c>
      <c r="M348" s="321" t="str">
        <f t="shared" si="48"/>
        <v/>
      </c>
      <c r="N348" s="285"/>
      <c r="O348" s="449" t="str">
        <f>IF(P348=$X$28,"","○")</f>
        <v/>
      </c>
      <c r="P348" s="351">
        <v>3.23</v>
      </c>
      <c r="Q348" s="379" t="s">
        <v>468</v>
      </c>
      <c r="R348" s="273" t="str">
        <f>IF(S348=$Z$28,"","○")</f>
        <v/>
      </c>
      <c r="S348" s="351">
        <v>2.64E-2</v>
      </c>
      <c r="T348" s="390" t="s">
        <v>276</v>
      </c>
      <c r="X348" s="355">
        <v>3.23</v>
      </c>
      <c r="Y348" s="443" t="s">
        <v>468</v>
      </c>
      <c r="Z348" s="355">
        <v>2.64E-2</v>
      </c>
      <c r="AA348" s="439" t="s">
        <v>56</v>
      </c>
    </row>
    <row r="349" spans="1:32" ht="15" customHeight="1" x14ac:dyDescent="0.4">
      <c r="A349" s="709"/>
      <c r="B349" s="642" t="s">
        <v>30</v>
      </c>
      <c r="C349" s="642"/>
      <c r="D349" s="642"/>
      <c r="E349" s="642"/>
      <c r="F349" s="319"/>
      <c r="G349" s="318" t="s">
        <v>262</v>
      </c>
      <c r="H349" s="320" t="str">
        <f t="shared" si="45"/>
        <v/>
      </c>
      <c r="I349" s="319"/>
      <c r="J349" s="318" t="s">
        <v>262</v>
      </c>
      <c r="K349" s="320" t="str">
        <f t="shared" si="46"/>
        <v/>
      </c>
      <c r="L349" s="320" t="str">
        <f t="shared" si="47"/>
        <v/>
      </c>
      <c r="M349" s="321" t="str">
        <f t="shared" si="48"/>
        <v/>
      </c>
      <c r="N349" s="285"/>
      <c r="O349" s="449" t="str">
        <f>IF(P349=$X$29,"","○")</f>
        <v/>
      </c>
      <c r="P349" s="381">
        <v>7.53</v>
      </c>
      <c r="Q349" s="382" t="s">
        <v>468</v>
      </c>
      <c r="R349" s="275" t="str">
        <f>IF(S349=$Z$29,"","○")</f>
        <v/>
      </c>
      <c r="S349" s="395">
        <v>4.2000000000000003E-2</v>
      </c>
      <c r="T349" s="390" t="s">
        <v>276</v>
      </c>
      <c r="X349" s="355">
        <v>7.53</v>
      </c>
      <c r="Y349" s="399" t="s">
        <v>468</v>
      </c>
      <c r="Z349" s="400">
        <v>4.2000000000000003E-2</v>
      </c>
      <c r="AA349" s="440" t="s">
        <v>56</v>
      </c>
    </row>
    <row r="350" spans="1:32" ht="15" customHeight="1" x14ac:dyDescent="0.4">
      <c r="A350" s="709"/>
      <c r="B350" s="710" t="s">
        <v>405</v>
      </c>
      <c r="C350" s="713"/>
      <c r="D350" s="489"/>
      <c r="E350" s="490"/>
      <c r="F350" s="347"/>
      <c r="G350" s="350"/>
      <c r="H350" s="348" t="str">
        <f t="shared" si="45"/>
        <v/>
      </c>
      <c r="I350" s="347"/>
      <c r="J350" s="350"/>
      <c r="K350" s="348" t="str">
        <f>IF(I350="","",I350*P350)</f>
        <v/>
      </c>
      <c r="L350" s="348" t="str">
        <f>IF(F350="",IF(I350="","",-(I350*P350)),(F350-I350)*P350)</f>
        <v/>
      </c>
      <c r="M350" s="349" t="str">
        <f>IF(L350="","",L350*S350*44/12)</f>
        <v/>
      </c>
      <c r="N350" s="285"/>
      <c r="O350" s="277"/>
      <c r="P350" s="351"/>
      <c r="Q350" s="352"/>
      <c r="R350" s="278"/>
      <c r="S350" s="351"/>
      <c r="T350" s="353"/>
      <c r="X350" s="286"/>
      <c r="Y350" s="354"/>
      <c r="Z350" s="355"/>
      <c r="AA350" s="439"/>
      <c r="AE350" s="52"/>
      <c r="AF350" s="52"/>
    </row>
    <row r="351" spans="1:32" ht="15" customHeight="1" x14ac:dyDescent="0.4">
      <c r="A351" s="709"/>
      <c r="B351" s="711"/>
      <c r="C351" s="713"/>
      <c r="D351" s="489"/>
      <c r="E351" s="490"/>
      <c r="F351" s="347"/>
      <c r="G351" s="350"/>
      <c r="H351" s="348" t="str">
        <f t="shared" si="45"/>
        <v/>
      </c>
      <c r="I351" s="347"/>
      <c r="J351" s="350"/>
      <c r="K351" s="348" t="str">
        <f>IF(I351="","",I351*P351)</f>
        <v/>
      </c>
      <c r="L351" s="348" t="str">
        <f>IF(F351="",IF(I351="","",-(I351*P351)),(F351-I351)*P351)</f>
        <v/>
      </c>
      <c r="M351" s="349" t="str">
        <f t="shared" ref="M351:M354" si="49">IF(L351="","",L351*S351*44/12)</f>
        <v/>
      </c>
      <c r="N351" s="285"/>
      <c r="O351" s="356"/>
      <c r="P351" s="351"/>
      <c r="Q351" s="352"/>
      <c r="R351" s="278"/>
      <c r="S351" s="351"/>
      <c r="T351" s="352"/>
      <c r="X351" s="286"/>
      <c r="Y351" s="451"/>
      <c r="Z351" s="355"/>
      <c r="AA351" s="439"/>
      <c r="AE351" s="52"/>
      <c r="AF351" s="52"/>
    </row>
    <row r="352" spans="1:32" ht="15" customHeight="1" x14ac:dyDescent="0.4">
      <c r="A352" s="709"/>
      <c r="B352" s="711"/>
      <c r="C352" s="713"/>
      <c r="D352" s="489"/>
      <c r="E352" s="490"/>
      <c r="F352" s="347"/>
      <c r="G352" s="350"/>
      <c r="H352" s="348" t="str">
        <f t="shared" si="45"/>
        <v/>
      </c>
      <c r="I352" s="347"/>
      <c r="J352" s="350"/>
      <c r="K352" s="348" t="str">
        <f>IF(I352="","",I352*P352)</f>
        <v/>
      </c>
      <c r="L352" s="348" t="str">
        <f t="shared" ref="L352:L354" si="50">IF(F352="",IF(I352="","",-(I352*P352)),(F352-I352)*P352)</f>
        <v/>
      </c>
      <c r="M352" s="349" t="str">
        <f t="shared" si="49"/>
        <v/>
      </c>
      <c r="N352" s="285"/>
      <c r="O352" s="356"/>
      <c r="P352" s="351"/>
      <c r="Q352" s="352"/>
      <c r="R352" s="278"/>
      <c r="S352" s="351"/>
      <c r="T352" s="352"/>
      <c r="X352" s="286"/>
      <c r="Y352" s="451"/>
      <c r="Z352" s="355"/>
      <c r="AA352" s="439"/>
      <c r="AE352" s="52"/>
      <c r="AF352" s="52"/>
    </row>
    <row r="353" spans="1:32" ht="15" customHeight="1" x14ac:dyDescent="0.4">
      <c r="A353" s="709"/>
      <c r="B353" s="711"/>
      <c r="C353" s="713"/>
      <c r="D353" s="489"/>
      <c r="E353" s="490"/>
      <c r="F353" s="347"/>
      <c r="G353" s="350"/>
      <c r="H353" s="348" t="str">
        <f t="shared" si="45"/>
        <v/>
      </c>
      <c r="I353" s="347"/>
      <c r="J353" s="350"/>
      <c r="K353" s="348" t="str">
        <f>IF(I353="","",I353*P353)</f>
        <v/>
      </c>
      <c r="L353" s="348" t="str">
        <f t="shared" si="50"/>
        <v/>
      </c>
      <c r="M353" s="349" t="str">
        <f t="shared" si="49"/>
        <v/>
      </c>
      <c r="N353" s="285"/>
      <c r="O353" s="356"/>
      <c r="P353" s="351"/>
      <c r="Q353" s="352"/>
      <c r="R353" s="276"/>
      <c r="S353" s="351"/>
      <c r="T353" s="352"/>
      <c r="X353" s="286"/>
      <c r="Y353" s="451"/>
      <c r="Z353" s="355"/>
      <c r="AA353" s="439"/>
      <c r="AE353" s="52"/>
      <c r="AF353" s="52"/>
    </row>
    <row r="354" spans="1:32" ht="15" customHeight="1" x14ac:dyDescent="0.4">
      <c r="A354" s="709"/>
      <c r="B354" s="712"/>
      <c r="C354" s="713"/>
      <c r="D354" s="489"/>
      <c r="E354" s="490"/>
      <c r="F354" s="347"/>
      <c r="G354" s="350"/>
      <c r="H354" s="348" t="str">
        <f t="shared" si="45"/>
        <v/>
      </c>
      <c r="I354" s="347"/>
      <c r="J354" s="350"/>
      <c r="K354" s="348" t="str">
        <f>IF(I354="","",I354*P354)</f>
        <v/>
      </c>
      <c r="L354" s="348" t="str">
        <f t="shared" si="50"/>
        <v/>
      </c>
      <c r="M354" s="349" t="str">
        <f t="shared" si="49"/>
        <v/>
      </c>
      <c r="N354" s="285"/>
      <c r="O354" s="279"/>
      <c r="P354" s="351"/>
      <c r="Q354" s="352"/>
      <c r="R354" s="451"/>
      <c r="S354" s="351"/>
      <c r="T354" s="352"/>
      <c r="X354" s="286"/>
      <c r="Y354" s="451"/>
      <c r="Z354" s="355"/>
      <c r="AA354" s="439"/>
      <c r="AE354" s="52"/>
      <c r="AF354" s="52"/>
    </row>
    <row r="355" spans="1:32" ht="15" customHeight="1" x14ac:dyDescent="0.4">
      <c r="A355" s="709"/>
      <c r="B355" s="651" t="s">
        <v>54</v>
      </c>
      <c r="C355" s="651"/>
      <c r="D355" s="651"/>
      <c r="E355" s="651"/>
      <c r="F355" s="651"/>
      <c r="G355" s="651"/>
      <c r="H355" s="651"/>
      <c r="I355" s="651"/>
      <c r="J355" s="651"/>
      <c r="K355" s="651"/>
      <c r="L355" s="651"/>
      <c r="M355" s="349" t="str">
        <f>IF(SUM(M328:M354)=0,"",SUM(M328:M354))</f>
        <v/>
      </c>
      <c r="N355" s="285"/>
      <c r="O355" s="279"/>
      <c r="P355" s="278"/>
      <c r="Q355" s="310"/>
      <c r="R355" s="278"/>
      <c r="S355" s="281"/>
      <c r="T355" s="280"/>
      <c r="U355" s="279"/>
      <c r="V355" s="279"/>
      <c r="X355" s="451"/>
      <c r="Y355" s="451"/>
      <c r="Z355" s="355"/>
      <c r="AA355" s="439"/>
      <c r="AE355" s="52"/>
      <c r="AF355" s="52"/>
    </row>
    <row r="356" spans="1:32" ht="21.75" customHeight="1" x14ac:dyDescent="0.4">
      <c r="A356" s="709"/>
      <c r="B356" s="660"/>
      <c r="C356" s="661"/>
      <c r="D356" s="661"/>
      <c r="E356" s="662"/>
      <c r="F356" s="651" t="s">
        <v>1</v>
      </c>
      <c r="G356" s="651"/>
      <c r="H356" s="651"/>
      <c r="I356" s="669" t="s">
        <v>46</v>
      </c>
      <c r="J356" s="669"/>
      <c r="K356" s="669"/>
      <c r="L356" s="622" t="s">
        <v>51</v>
      </c>
      <c r="M356" s="683" t="s">
        <v>72</v>
      </c>
      <c r="N356" s="285"/>
      <c r="O356" s="279"/>
      <c r="P356" s="357"/>
      <c r="Q356" s="358"/>
      <c r="R356" s="451"/>
      <c r="S356" s="359"/>
      <c r="T356" s="360"/>
      <c r="X356" s="286"/>
      <c r="Y356" s="451"/>
      <c r="Z356" s="355"/>
      <c r="AA356" s="439"/>
      <c r="AE356" s="52"/>
      <c r="AF356" s="52"/>
    </row>
    <row r="357" spans="1:32" ht="15" customHeight="1" thickBot="1" x14ac:dyDescent="0.45">
      <c r="A357" s="709"/>
      <c r="B357" s="663"/>
      <c r="C357" s="664"/>
      <c r="D357" s="664"/>
      <c r="E357" s="665"/>
      <c r="F357" s="444" t="s">
        <v>3</v>
      </c>
      <c r="G357" s="685" t="s">
        <v>491</v>
      </c>
      <c r="H357" s="687"/>
      <c r="I357" s="444" t="s">
        <v>3</v>
      </c>
      <c r="J357" s="685" t="s">
        <v>491</v>
      </c>
      <c r="K357" s="687"/>
      <c r="L357" s="623"/>
      <c r="M357" s="684"/>
      <c r="N357" s="285"/>
      <c r="O357" s="279"/>
      <c r="P357" s="357"/>
      <c r="Q357" s="358"/>
      <c r="R357" s="451"/>
      <c r="S357" s="359"/>
      <c r="T357" s="360"/>
      <c r="X357" s="286"/>
      <c r="Y357" s="451"/>
      <c r="Z357" s="355"/>
      <c r="AA357" s="439"/>
      <c r="AE357" s="52"/>
      <c r="AF357" s="52"/>
    </row>
    <row r="358" spans="1:32" ht="15" customHeight="1" thickTop="1" thickBot="1" x14ac:dyDescent="0.45">
      <c r="A358" s="709"/>
      <c r="B358" s="666"/>
      <c r="C358" s="667"/>
      <c r="D358" s="667"/>
      <c r="E358" s="668"/>
      <c r="F358" s="455" t="s">
        <v>66</v>
      </c>
      <c r="G358" s="686"/>
      <c r="H358" s="688"/>
      <c r="I358" s="455" t="s">
        <v>68</v>
      </c>
      <c r="J358" s="686"/>
      <c r="K358" s="688"/>
      <c r="L358" s="445" t="s">
        <v>492</v>
      </c>
      <c r="M358" s="445" t="s">
        <v>261</v>
      </c>
      <c r="N358" s="285"/>
      <c r="O358" s="361" t="s">
        <v>493</v>
      </c>
      <c r="P358" s="357"/>
      <c r="Q358" s="358"/>
      <c r="R358" s="451"/>
      <c r="S358" s="362"/>
      <c r="T358" s="363"/>
      <c r="U358" s="689" t="s">
        <v>494</v>
      </c>
      <c r="V358" s="690"/>
      <c r="X358" s="286"/>
      <c r="Y358" s="451"/>
      <c r="Z358" s="355"/>
      <c r="AA358" s="439"/>
      <c r="AE358" s="52"/>
      <c r="AF358" s="52"/>
    </row>
    <row r="359" spans="1:32" ht="15" customHeight="1" thickTop="1" thickBot="1" x14ac:dyDescent="0.45">
      <c r="A359" s="709"/>
      <c r="B359" s="691" t="s">
        <v>495</v>
      </c>
      <c r="C359" s="692"/>
      <c r="D359" s="692"/>
      <c r="E359" s="693"/>
      <c r="F359" s="347"/>
      <c r="G359" s="448" t="s">
        <v>262</v>
      </c>
      <c r="H359" s="364"/>
      <c r="I359" s="347"/>
      <c r="J359" s="448" t="s">
        <v>262</v>
      </c>
      <c r="K359" s="364"/>
      <c r="L359" s="348" t="str">
        <f>IF(F359="",IF(I359="","",F359-I359),F359-I359)</f>
        <v/>
      </c>
      <c r="M359" s="349" t="str">
        <f>IF(L359="","",L359*S359)</f>
        <v/>
      </c>
      <c r="N359" s="285"/>
      <c r="O359" s="279"/>
      <c r="P359" s="357"/>
      <c r="Q359" s="358"/>
      <c r="R359" s="365"/>
      <c r="S359" s="366"/>
      <c r="T359" s="367" t="s">
        <v>496</v>
      </c>
      <c r="U359" s="694"/>
      <c r="V359" s="695"/>
      <c r="X359" s="286"/>
      <c r="Y359" s="451"/>
      <c r="Z359" s="355"/>
      <c r="AA359" s="439"/>
      <c r="AE359" s="52"/>
      <c r="AF359" s="52"/>
    </row>
    <row r="360" spans="1:32" ht="15" customHeight="1" thickTop="1" thickBot="1" x14ac:dyDescent="0.45">
      <c r="A360" s="709"/>
      <c r="B360" s="651" t="s">
        <v>55</v>
      </c>
      <c r="C360" s="651"/>
      <c r="D360" s="651"/>
      <c r="E360" s="651"/>
      <c r="F360" s="651"/>
      <c r="G360" s="651"/>
      <c r="H360" s="651"/>
      <c r="I360" s="651"/>
      <c r="J360" s="651"/>
      <c r="K360" s="651"/>
      <c r="L360" s="651"/>
      <c r="M360" s="349" t="str">
        <f>IF(M359=0,"",M359)</f>
        <v/>
      </c>
      <c r="N360" s="285"/>
      <c r="O360" s="279" t="s">
        <v>497</v>
      </c>
      <c r="P360" s="451"/>
      <c r="Q360" s="310"/>
      <c r="R360" s="368"/>
      <c r="S360" s="369"/>
      <c r="T360" s="280"/>
      <c r="U360" s="279"/>
      <c r="V360" s="279"/>
      <c r="X360" s="451"/>
      <c r="Y360" s="451"/>
      <c r="Z360" s="355"/>
      <c r="AA360" s="439"/>
      <c r="AE360" s="52"/>
      <c r="AF360" s="52"/>
    </row>
    <row r="361" spans="1:32" ht="18" customHeight="1" thickTop="1" x14ac:dyDescent="0.15">
      <c r="A361" s="709"/>
      <c r="B361" s="670"/>
      <c r="C361" s="671"/>
      <c r="D361" s="671"/>
      <c r="E361" s="672"/>
      <c r="F361" s="651" t="s">
        <v>1</v>
      </c>
      <c r="G361" s="651"/>
      <c r="H361" s="651"/>
      <c r="I361" s="669" t="s">
        <v>46</v>
      </c>
      <c r="J361" s="669"/>
      <c r="K361" s="669"/>
      <c r="L361" s="622" t="s">
        <v>498</v>
      </c>
      <c r="M361" s="622" t="s">
        <v>72</v>
      </c>
      <c r="N361" s="452"/>
      <c r="O361" s="625" t="s">
        <v>119</v>
      </c>
      <c r="P361" s="635" t="s">
        <v>2</v>
      </c>
      <c r="Q361" s="635"/>
      <c r="R361" s="625" t="s">
        <v>119</v>
      </c>
      <c r="S361" s="635" t="s">
        <v>57</v>
      </c>
      <c r="T361" s="635"/>
      <c r="X361" s="635" t="s">
        <v>2</v>
      </c>
      <c r="Y361" s="635"/>
      <c r="Z361" s="635" t="s">
        <v>57</v>
      </c>
      <c r="AA361" s="635"/>
      <c r="AE361" s="52"/>
      <c r="AF361" s="52"/>
    </row>
    <row r="362" spans="1:32" ht="15" customHeight="1" x14ac:dyDescent="0.15">
      <c r="A362" s="709"/>
      <c r="B362" s="673"/>
      <c r="C362" s="674"/>
      <c r="D362" s="674"/>
      <c r="E362" s="675"/>
      <c r="F362" s="444" t="s">
        <v>3</v>
      </c>
      <c r="G362" s="651" t="s">
        <v>47</v>
      </c>
      <c r="H362" s="938" t="s">
        <v>48</v>
      </c>
      <c r="I362" s="444" t="s">
        <v>3</v>
      </c>
      <c r="J362" s="651" t="s">
        <v>47</v>
      </c>
      <c r="K362" s="938" t="s">
        <v>48</v>
      </c>
      <c r="L362" s="623"/>
      <c r="M362" s="623"/>
      <c r="N362" s="452"/>
      <c r="O362" s="626"/>
      <c r="P362" s="440" t="s">
        <v>3</v>
      </c>
      <c r="Q362" s="697" t="s">
        <v>83</v>
      </c>
      <c r="R362" s="626"/>
      <c r="S362" s="625" t="s">
        <v>3</v>
      </c>
      <c r="T362" s="698" t="s">
        <v>47</v>
      </c>
      <c r="X362" s="440" t="s">
        <v>3</v>
      </c>
      <c r="Y362" s="700" t="s">
        <v>83</v>
      </c>
      <c r="Z362" s="625" t="s">
        <v>3</v>
      </c>
      <c r="AA362" s="625" t="s">
        <v>47</v>
      </c>
      <c r="AE362" s="52"/>
      <c r="AF362" s="52"/>
    </row>
    <row r="363" spans="1:32" ht="15" customHeight="1" thickBot="1" x14ac:dyDescent="0.2">
      <c r="A363" s="709"/>
      <c r="B363" s="676"/>
      <c r="C363" s="677"/>
      <c r="D363" s="677"/>
      <c r="E363" s="678"/>
      <c r="F363" s="455" t="s">
        <v>66</v>
      </c>
      <c r="G363" s="651"/>
      <c r="H363" s="455" t="s">
        <v>67</v>
      </c>
      <c r="I363" s="455" t="s">
        <v>68</v>
      </c>
      <c r="J363" s="651"/>
      <c r="K363" s="455" t="s">
        <v>69</v>
      </c>
      <c r="L363" s="445" t="s">
        <v>104</v>
      </c>
      <c r="M363" s="445" t="s">
        <v>261</v>
      </c>
      <c r="N363" s="452"/>
      <c r="O363" s="627"/>
      <c r="P363" s="441" t="s">
        <v>5</v>
      </c>
      <c r="Q363" s="697"/>
      <c r="R363" s="627"/>
      <c r="S363" s="627"/>
      <c r="T363" s="699"/>
      <c r="X363" s="441" t="s">
        <v>5</v>
      </c>
      <c r="Y363" s="700"/>
      <c r="Z363" s="627"/>
      <c r="AA363" s="627"/>
      <c r="AE363" s="52"/>
      <c r="AF363" s="52"/>
    </row>
    <row r="364" spans="1:32" ht="15" customHeight="1" thickTop="1" x14ac:dyDescent="0.4">
      <c r="A364" s="709"/>
      <c r="B364" s="642" t="s">
        <v>32</v>
      </c>
      <c r="C364" s="642"/>
      <c r="D364" s="642"/>
      <c r="E364" s="642"/>
      <c r="F364" s="347"/>
      <c r="G364" s="448" t="s">
        <v>33</v>
      </c>
      <c r="H364" s="370"/>
      <c r="I364" s="347"/>
      <c r="J364" s="448" t="s">
        <v>33</v>
      </c>
      <c r="K364" s="371"/>
      <c r="L364" s="348" t="str">
        <f>IF(F364="",IF(I364="","",F364-I364),F364-I364)</f>
        <v/>
      </c>
      <c r="M364" s="349" t="str">
        <f>IF(L364="","",L364*S364)</f>
        <v/>
      </c>
      <c r="N364" s="285"/>
      <c r="O364" s="279"/>
      <c r="P364" s="281"/>
      <c r="Q364" s="282"/>
      <c r="R364" s="372" t="str">
        <f>IF(S364=$Z$44,"","○")</f>
        <v/>
      </c>
      <c r="S364" s="373">
        <v>6.54E-2</v>
      </c>
      <c r="T364" s="401" t="s">
        <v>469</v>
      </c>
      <c r="X364" s="281"/>
      <c r="Y364" s="281"/>
      <c r="Z364" s="374">
        <v>6.54E-2</v>
      </c>
      <c r="AA364" s="439" t="s">
        <v>470</v>
      </c>
      <c r="AE364" s="52"/>
      <c r="AF364" s="52"/>
    </row>
    <row r="365" spans="1:32" ht="15" customHeight="1" x14ac:dyDescent="0.4">
      <c r="A365" s="709"/>
      <c r="B365" s="642" t="s">
        <v>35</v>
      </c>
      <c r="C365" s="642"/>
      <c r="D365" s="642"/>
      <c r="E365" s="642"/>
      <c r="F365" s="347"/>
      <c r="G365" s="448" t="s">
        <v>33</v>
      </c>
      <c r="H365" s="370"/>
      <c r="I365" s="347"/>
      <c r="J365" s="448" t="s">
        <v>33</v>
      </c>
      <c r="K365" s="371"/>
      <c r="L365" s="348" t="str">
        <f>IF(F365="",IF(I365="","",F365-I365),F365-I365)</f>
        <v/>
      </c>
      <c r="M365" s="349" t="str">
        <f>IF(L365="","",L365*S365)</f>
        <v/>
      </c>
      <c r="N365" s="285"/>
      <c r="O365" s="279"/>
      <c r="P365" s="281"/>
      <c r="Q365" s="282"/>
      <c r="R365" s="372" t="str">
        <f>IF(S365=$Z$45,"","○")</f>
        <v/>
      </c>
      <c r="S365" s="375"/>
      <c r="T365" s="402" t="s">
        <v>469</v>
      </c>
      <c r="X365" s="281"/>
      <c r="Y365" s="281"/>
      <c r="Z365" s="376"/>
      <c r="AA365" s="439" t="s">
        <v>470</v>
      </c>
      <c r="AE365" s="52"/>
      <c r="AF365" s="52"/>
    </row>
    <row r="366" spans="1:32" ht="15" customHeight="1" x14ac:dyDescent="0.4">
      <c r="A366" s="709"/>
      <c r="B366" s="642" t="s">
        <v>36</v>
      </c>
      <c r="C366" s="642"/>
      <c r="D366" s="642"/>
      <c r="E366" s="642"/>
      <c r="F366" s="347"/>
      <c r="G366" s="448" t="s">
        <v>33</v>
      </c>
      <c r="H366" s="370"/>
      <c r="I366" s="347"/>
      <c r="J366" s="448" t="s">
        <v>33</v>
      </c>
      <c r="K366" s="371"/>
      <c r="L366" s="348" t="str">
        <f>IF(F366="",IF(I366="","",F366-I366),F366-I366)</f>
        <v/>
      </c>
      <c r="M366" s="349" t="str">
        <f>IF(L366="","",L366*S366)</f>
        <v/>
      </c>
      <c r="N366" s="285"/>
      <c r="O366" s="279"/>
      <c r="P366" s="281"/>
      <c r="Q366" s="282"/>
      <c r="R366" s="372" t="str">
        <f>IF(S366=$Z$46,"","○")</f>
        <v/>
      </c>
      <c r="S366" s="375"/>
      <c r="T366" s="402" t="s">
        <v>469</v>
      </c>
      <c r="X366" s="281"/>
      <c r="Y366" s="281"/>
      <c r="Z366" s="376"/>
      <c r="AA366" s="439" t="s">
        <v>470</v>
      </c>
      <c r="AE366" s="52"/>
      <c r="AF366" s="52"/>
    </row>
    <row r="367" spans="1:32" ht="15" customHeight="1" thickBot="1" x14ac:dyDescent="0.45">
      <c r="A367" s="709"/>
      <c r="B367" s="642" t="s">
        <v>37</v>
      </c>
      <c r="C367" s="642"/>
      <c r="D367" s="642"/>
      <c r="E367" s="642"/>
      <c r="F367" s="347"/>
      <c r="G367" s="448" t="s">
        <v>33</v>
      </c>
      <c r="H367" s="370"/>
      <c r="I367" s="347"/>
      <c r="J367" s="448" t="s">
        <v>33</v>
      </c>
      <c r="K367" s="371"/>
      <c r="L367" s="348" t="str">
        <f>IF(F367="",IF(I367="","",F367-I367),F367-I367)</f>
        <v/>
      </c>
      <c r="M367" s="349" t="str">
        <f>IF(L367="","",L367*S367)</f>
        <v/>
      </c>
      <c r="N367" s="285"/>
      <c r="O367" s="279"/>
      <c r="P367" s="281"/>
      <c r="Q367" s="282"/>
      <c r="R367" s="372" t="str">
        <f>IF(S367=$Z$47,"","○")</f>
        <v/>
      </c>
      <c r="S367" s="377"/>
      <c r="T367" s="403" t="s">
        <v>469</v>
      </c>
      <c r="X367" s="281"/>
      <c r="Y367" s="281"/>
      <c r="Z367" s="376"/>
      <c r="AA367" s="439" t="s">
        <v>470</v>
      </c>
      <c r="AE367" s="52"/>
      <c r="AF367" s="52"/>
    </row>
    <row r="368" spans="1:32" ht="15" customHeight="1" thickTop="1" x14ac:dyDescent="0.4">
      <c r="A368" s="709"/>
      <c r="B368" s="651" t="s">
        <v>105</v>
      </c>
      <c r="C368" s="651"/>
      <c r="D368" s="651"/>
      <c r="E368" s="651"/>
      <c r="F368" s="651"/>
      <c r="G368" s="651"/>
      <c r="H368" s="651"/>
      <c r="I368" s="651"/>
      <c r="J368" s="651"/>
      <c r="K368" s="651"/>
      <c r="L368" s="651"/>
      <c r="M368" s="349" t="str">
        <f>IF(SUM(M364:M367)=0,"",SUM(M364:M367))</f>
        <v/>
      </c>
      <c r="N368" s="285"/>
      <c r="O368" s="279" t="s">
        <v>396</v>
      </c>
      <c r="P368" s="281"/>
      <c r="Q368" s="283"/>
      <c r="R368" s="283"/>
      <c r="S368" s="281"/>
      <c r="T368" s="310"/>
      <c r="X368" s="281"/>
      <c r="Y368" s="451"/>
      <c r="Z368" s="281"/>
      <c r="AA368" s="451"/>
      <c r="AE368" s="52"/>
      <c r="AF368" s="52"/>
    </row>
    <row r="369" spans="1:27" ht="15" customHeight="1" x14ac:dyDescent="0.4">
      <c r="A369" s="651" t="s">
        <v>0</v>
      </c>
      <c r="B369" s="651"/>
      <c r="C369" s="651"/>
      <c r="D369" s="651"/>
      <c r="E369" s="651"/>
      <c r="F369" s="622" t="s">
        <v>3</v>
      </c>
      <c r="G369" s="651" t="s">
        <v>47</v>
      </c>
      <c r="H369" s="708"/>
      <c r="I369" s="622" t="s">
        <v>3</v>
      </c>
      <c r="J369" s="651" t="s">
        <v>47</v>
      </c>
      <c r="K369" s="708"/>
      <c r="L369" s="622" t="s">
        <v>51</v>
      </c>
      <c r="M369" s="683" t="s">
        <v>72</v>
      </c>
      <c r="N369" s="287"/>
      <c r="O369" s="682" t="s">
        <v>108</v>
      </c>
      <c r="P369" s="633" t="s">
        <v>388</v>
      </c>
      <c r="Q369" s="633"/>
      <c r="R369" s="632" t="s">
        <v>57</v>
      </c>
      <c r="S369" s="632"/>
      <c r="T369" s="631" t="s">
        <v>389</v>
      </c>
      <c r="U369" s="631"/>
      <c r="V369" s="632" t="s">
        <v>471</v>
      </c>
      <c r="W369" s="632"/>
      <c r="X369" s="679"/>
      <c r="Y369" s="288"/>
      <c r="Z369" s="715"/>
      <c r="AA369" s="715"/>
    </row>
    <row r="370" spans="1:27" ht="15" customHeight="1" thickBot="1" x14ac:dyDescent="0.45">
      <c r="A370" s="651"/>
      <c r="B370" s="651"/>
      <c r="C370" s="651"/>
      <c r="D370" s="651"/>
      <c r="E370" s="651"/>
      <c r="F370" s="623"/>
      <c r="G370" s="651"/>
      <c r="H370" s="708"/>
      <c r="I370" s="623"/>
      <c r="J370" s="651"/>
      <c r="K370" s="708"/>
      <c r="L370" s="623"/>
      <c r="M370" s="684"/>
      <c r="N370" s="287"/>
      <c r="O370" s="682"/>
      <c r="P370" s="634"/>
      <c r="Q370" s="634"/>
      <c r="R370" s="634" t="s">
        <v>472</v>
      </c>
      <c r="S370" s="634"/>
      <c r="T370" s="442" t="s">
        <v>392</v>
      </c>
      <c r="U370" s="442" t="s">
        <v>393</v>
      </c>
      <c r="V370" s="450" t="s">
        <v>392</v>
      </c>
      <c r="W370" s="450" t="s">
        <v>393</v>
      </c>
      <c r="X370" s="679"/>
      <c r="Y370" s="288"/>
      <c r="Z370" s="715"/>
      <c r="AA370" s="715"/>
    </row>
    <row r="371" spans="1:27" ht="15" customHeight="1" thickTop="1" x14ac:dyDescent="0.4">
      <c r="A371" s="651"/>
      <c r="B371" s="651"/>
      <c r="C371" s="651"/>
      <c r="D371" s="651"/>
      <c r="E371" s="651"/>
      <c r="F371" s="455" t="s">
        <v>66</v>
      </c>
      <c r="G371" s="651"/>
      <c r="H371" s="708"/>
      <c r="I371" s="55" t="s">
        <v>68</v>
      </c>
      <c r="J371" s="651"/>
      <c r="K371" s="708"/>
      <c r="L371" s="455" t="s">
        <v>52</v>
      </c>
      <c r="M371" s="445" t="s">
        <v>261</v>
      </c>
      <c r="N371" s="452"/>
      <c r="O371" s="289">
        <v>1</v>
      </c>
      <c r="P371" s="728"/>
      <c r="Q371" s="729"/>
      <c r="R371" s="716"/>
      <c r="S371" s="716"/>
      <c r="T371" s="313"/>
      <c r="U371" s="314"/>
      <c r="V371" s="290" t="str">
        <f>IF($R371="","",$R371*10^3*T371)</f>
        <v/>
      </c>
      <c r="W371" s="291" t="str">
        <f>IF($R371="","",$R371*10^3*U371)</f>
        <v/>
      </c>
      <c r="X371" s="679"/>
      <c r="Y371" s="451"/>
      <c r="Z371" s="715"/>
      <c r="AA371" s="715"/>
    </row>
    <row r="372" spans="1:27" ht="15" customHeight="1" x14ac:dyDescent="0.4">
      <c r="A372" s="709" t="s">
        <v>38</v>
      </c>
      <c r="B372" s="719" t="s">
        <v>387</v>
      </c>
      <c r="C372" s="720"/>
      <c r="D372" s="721"/>
      <c r="E372" s="636" t="s">
        <v>39</v>
      </c>
      <c r="F372" s="706" t="str">
        <f>IF(T375=0,"",T375)</f>
        <v/>
      </c>
      <c r="G372" s="636" t="s">
        <v>467</v>
      </c>
      <c r="H372" s="680"/>
      <c r="I372" s="680"/>
      <c r="J372" s="636" t="s">
        <v>467</v>
      </c>
      <c r="K372" s="680"/>
      <c r="L372" s="643" t="str">
        <f>IF(F372="","",F372)</f>
        <v/>
      </c>
      <c r="M372" s="645" t="str">
        <f>IF(V375=0,"",V375)</f>
        <v/>
      </c>
      <c r="N372" s="285"/>
      <c r="O372" s="289">
        <v>2</v>
      </c>
      <c r="P372" s="704"/>
      <c r="Q372" s="705"/>
      <c r="R372" s="703"/>
      <c r="S372" s="703"/>
      <c r="T372" s="292"/>
      <c r="U372" s="315"/>
      <c r="V372" s="290" t="str">
        <f t="shared" ref="V372:V374" si="51">IF($R372="","",$R372*10^3*T372)</f>
        <v/>
      </c>
      <c r="W372" s="291" t="str">
        <f>IF($R372="","",$R372*10^3*U372)</f>
        <v/>
      </c>
      <c r="X372" s="281"/>
      <c r="Y372" s="293" t="s">
        <v>116</v>
      </c>
      <c r="Z372" s="294"/>
      <c r="AA372" s="451"/>
    </row>
    <row r="373" spans="1:27" ht="15" customHeight="1" x14ac:dyDescent="0.4">
      <c r="A373" s="709"/>
      <c r="B373" s="722"/>
      <c r="C373" s="723"/>
      <c r="D373" s="724"/>
      <c r="E373" s="637"/>
      <c r="F373" s="707"/>
      <c r="G373" s="637"/>
      <c r="H373" s="681"/>
      <c r="I373" s="681"/>
      <c r="J373" s="637"/>
      <c r="K373" s="681"/>
      <c r="L373" s="644"/>
      <c r="M373" s="646"/>
      <c r="N373" s="285"/>
      <c r="O373" s="289">
        <v>3</v>
      </c>
      <c r="P373" s="704"/>
      <c r="Q373" s="705"/>
      <c r="R373" s="703"/>
      <c r="S373" s="703"/>
      <c r="T373" s="292"/>
      <c r="U373" s="315"/>
      <c r="V373" s="290" t="str">
        <f t="shared" si="51"/>
        <v/>
      </c>
      <c r="W373" s="291" t="str">
        <f>IF($R373="","",$R373*10^3*U373)</f>
        <v/>
      </c>
      <c r="X373" s="281"/>
      <c r="Y373" s="293"/>
      <c r="Z373" s="294"/>
      <c r="AA373" s="451"/>
    </row>
    <row r="374" spans="1:27" ht="15" customHeight="1" thickBot="1" x14ac:dyDescent="0.45">
      <c r="A374" s="709"/>
      <c r="B374" s="722"/>
      <c r="C374" s="723"/>
      <c r="D374" s="724"/>
      <c r="E374" s="636" t="s">
        <v>40</v>
      </c>
      <c r="F374" s="706" t="str">
        <f>IF(U375=0,"",U375)</f>
        <v/>
      </c>
      <c r="G374" s="636" t="s">
        <v>467</v>
      </c>
      <c r="H374" s="680"/>
      <c r="I374" s="680"/>
      <c r="J374" s="636" t="s">
        <v>467</v>
      </c>
      <c r="K374" s="680"/>
      <c r="L374" s="643" t="str">
        <f>IF(F374="","",F374)</f>
        <v/>
      </c>
      <c r="M374" s="645" t="str">
        <f>IF(W375=0,"",W375)</f>
        <v/>
      </c>
      <c r="N374" s="285"/>
      <c r="O374" s="289">
        <v>4</v>
      </c>
      <c r="P374" s="638"/>
      <c r="Q374" s="639"/>
      <c r="R374" s="701"/>
      <c r="S374" s="701"/>
      <c r="T374" s="316"/>
      <c r="U374" s="317"/>
      <c r="V374" s="290" t="str">
        <f t="shared" si="51"/>
        <v/>
      </c>
      <c r="W374" s="291" t="str">
        <f t="shared" ref="W374" si="52">IF($R374="","",$R374*10^3*U374)</f>
        <v/>
      </c>
      <c r="X374" s="281"/>
      <c r="Y374" s="293"/>
      <c r="Z374" s="294"/>
      <c r="AA374" s="451"/>
    </row>
    <row r="375" spans="1:27" ht="15" customHeight="1" thickTop="1" x14ac:dyDescent="0.4">
      <c r="A375" s="709"/>
      <c r="B375" s="725"/>
      <c r="C375" s="726"/>
      <c r="D375" s="727"/>
      <c r="E375" s="637"/>
      <c r="F375" s="707"/>
      <c r="G375" s="637"/>
      <c r="H375" s="681"/>
      <c r="I375" s="681"/>
      <c r="J375" s="637"/>
      <c r="K375" s="681"/>
      <c r="L375" s="644"/>
      <c r="M375" s="646"/>
      <c r="N375" s="285"/>
      <c r="O375" s="295"/>
      <c r="P375" s="702" t="s">
        <v>71</v>
      </c>
      <c r="Q375" s="702"/>
      <c r="R375" s="640"/>
      <c r="S375" s="641"/>
      <c r="T375" s="296" t="str">
        <f>IF(T371="","",SUM(T371:T374))</f>
        <v/>
      </c>
      <c r="U375" s="297" t="str">
        <f t="shared" ref="U375:W375" si="53">IF(U371="","",SUM(U371:U374))</f>
        <v/>
      </c>
      <c r="V375" s="291" t="str">
        <f t="shared" si="53"/>
        <v/>
      </c>
      <c r="W375" s="291" t="str">
        <f t="shared" si="53"/>
        <v/>
      </c>
      <c r="X375" s="281"/>
      <c r="Y375" s="293" t="s">
        <v>120</v>
      </c>
      <c r="Z375" s="294"/>
      <c r="AA375" s="451"/>
    </row>
    <row r="376" spans="1:27" ht="15" customHeight="1" x14ac:dyDescent="0.4">
      <c r="A376" s="709"/>
      <c r="B376" s="642" t="s">
        <v>41</v>
      </c>
      <c r="C376" s="642"/>
      <c r="D376" s="647" t="s">
        <v>42</v>
      </c>
      <c r="E376" s="648"/>
      <c r="F376" s="319"/>
      <c r="G376" s="318" t="s">
        <v>467</v>
      </c>
      <c r="H376" s="322"/>
      <c r="I376" s="322"/>
      <c r="J376" s="318" t="s">
        <v>467</v>
      </c>
      <c r="K376" s="323"/>
      <c r="L376" s="320" t="str">
        <f>IF(F376="","",F376)</f>
        <v/>
      </c>
      <c r="M376" s="326" t="str">
        <f>IF(L376="","",L376*S376)</f>
        <v/>
      </c>
      <c r="N376" s="285"/>
      <c r="O376" s="298"/>
      <c r="P376" s="621"/>
      <c r="Q376" s="621"/>
      <c r="R376" s="299"/>
      <c r="S376" s="940"/>
      <c r="T376" s="274" t="s">
        <v>473</v>
      </c>
      <c r="U376" s="300"/>
      <c r="V376" s="300"/>
      <c r="W376" s="300"/>
      <c r="X376" s="281"/>
      <c r="Y376" s="293" t="s">
        <v>121</v>
      </c>
      <c r="Z376" s="301"/>
      <c r="AA376" s="451"/>
    </row>
    <row r="377" spans="1:27" ht="15" customHeight="1" x14ac:dyDescent="0.4">
      <c r="A377" s="709"/>
      <c r="B377" s="642"/>
      <c r="C377" s="642"/>
      <c r="D377" s="649" t="s">
        <v>43</v>
      </c>
      <c r="E377" s="650"/>
      <c r="F377" s="324"/>
      <c r="G377" s="318" t="s">
        <v>467</v>
      </c>
      <c r="H377" s="322"/>
      <c r="I377" s="319"/>
      <c r="J377" s="318" t="s">
        <v>467</v>
      </c>
      <c r="K377" s="323"/>
      <c r="L377" s="327" t="str">
        <f>IF(I377="",IF(I377="","",-I377),-I377)</f>
        <v/>
      </c>
      <c r="M377" s="326" t="str">
        <f>IF(L377="","",L377*S377)</f>
        <v/>
      </c>
      <c r="N377" s="285"/>
      <c r="O377" s="302"/>
      <c r="P377" s="303"/>
      <c r="Q377" s="304"/>
      <c r="R377" s="304"/>
      <c r="S377" s="940"/>
      <c r="T377" s="274" t="s">
        <v>473</v>
      </c>
      <c r="U377" s="279"/>
      <c r="X377" s="281"/>
      <c r="Y377" s="281"/>
      <c r="Z377" s="301"/>
      <c r="AA377" s="451"/>
    </row>
    <row r="378" spans="1:27" ht="15" customHeight="1" thickBot="1" x14ac:dyDescent="0.45">
      <c r="A378" s="709"/>
      <c r="B378" s="651" t="s">
        <v>499</v>
      </c>
      <c r="C378" s="651"/>
      <c r="D378" s="651"/>
      <c r="E378" s="651"/>
      <c r="F378" s="651"/>
      <c r="G378" s="651"/>
      <c r="H378" s="651"/>
      <c r="I378" s="651"/>
      <c r="J378" s="651"/>
      <c r="K378" s="651"/>
      <c r="L378" s="651"/>
      <c r="M378" s="328" t="str">
        <f>IF(SUM(M372:M377)=0,"",SUM(M372:M377))</f>
        <v/>
      </c>
      <c r="N378" s="285"/>
      <c r="O378" s="302"/>
      <c r="P378" s="305"/>
      <c r="Q378" s="304"/>
      <c r="R378" s="304"/>
      <c r="S378" s="306"/>
      <c r="T378" s="306"/>
      <c r="U378" s="279"/>
      <c r="X378" s="281"/>
      <c r="Y378" s="451"/>
      <c r="Z378" s="281"/>
      <c r="AA378" s="451"/>
    </row>
    <row r="379" spans="1:27" ht="15" customHeight="1" thickBot="1" x14ac:dyDescent="0.45">
      <c r="A379" s="652" t="s">
        <v>505</v>
      </c>
      <c r="B379" s="653"/>
      <c r="C379" s="653"/>
      <c r="D379" s="653"/>
      <c r="E379" s="653"/>
      <c r="F379" s="653"/>
      <c r="G379" s="653"/>
      <c r="H379" s="653"/>
      <c r="I379" s="653"/>
      <c r="J379" s="653"/>
      <c r="K379" s="653"/>
      <c r="L379" s="654"/>
      <c r="M379" s="325" t="str">
        <f>IF(SUM(M355,M360,M368,M378)=0,"",SUM(M355,M360,M368,M378))</f>
        <v/>
      </c>
      <c r="N379" s="285"/>
      <c r="O379" s="302"/>
      <c r="P379" s="305"/>
      <c r="Q379" s="304"/>
      <c r="R379" s="304"/>
      <c r="S379" s="306"/>
      <c r="T379" s="306"/>
      <c r="U379" s="279"/>
      <c r="X379" s="281"/>
      <c r="Y379" s="451"/>
      <c r="Z379" s="281"/>
      <c r="AA379" s="451"/>
    </row>
    <row r="380" spans="1:27" ht="6" customHeight="1" x14ac:dyDescent="0.4">
      <c r="A380" s="453"/>
      <c r="B380" s="162"/>
      <c r="C380" s="163"/>
      <c r="D380" s="163"/>
      <c r="E380" s="163"/>
      <c r="F380" s="163"/>
      <c r="G380" s="453"/>
      <c r="H380" s="453"/>
      <c r="I380" s="453"/>
      <c r="J380" s="453"/>
      <c r="K380" s="453"/>
      <c r="L380" s="453"/>
      <c r="M380" s="53"/>
      <c r="N380" s="285"/>
      <c r="O380" s="302"/>
      <c r="P380" s="305"/>
      <c r="Q380" s="304"/>
      <c r="R380" s="304"/>
      <c r="S380" s="306"/>
      <c r="T380" s="306"/>
      <c r="U380" s="279"/>
      <c r="X380" s="281"/>
      <c r="Y380" s="451"/>
      <c r="Z380" s="281"/>
      <c r="AA380" s="451"/>
    </row>
    <row r="381" spans="1:27" ht="13.5" customHeight="1" x14ac:dyDescent="0.15">
      <c r="A381" s="454"/>
      <c r="B381" s="655" t="s">
        <v>395</v>
      </c>
      <c r="C381" s="655"/>
      <c r="D381" s="655"/>
      <c r="E381" s="655"/>
      <c r="F381" s="655"/>
      <c r="G381" s="655" t="str">
        <f>IF(P371="","",""&amp;$P371&amp;" "&amp;$R371&amp;"　"&amp;$P372&amp;" "&amp;$R372&amp;"　"&amp;$P373&amp;" "&amp;$R373&amp;"　"&amp;$P374&amp;" "&amp;$R374&amp;"")</f>
        <v/>
      </c>
      <c r="H381" s="655"/>
      <c r="I381" s="655"/>
      <c r="J381" s="655"/>
      <c r="K381" s="655"/>
      <c r="L381" s="655"/>
      <c r="M381" s="655"/>
      <c r="N381" s="284"/>
      <c r="O381" s="302"/>
      <c r="P381" s="307"/>
      <c r="Q381" s="308"/>
      <c r="R381" s="308"/>
      <c r="S381" s="308"/>
      <c r="T381" s="452"/>
      <c r="U381" s="279"/>
    </row>
    <row r="382" spans="1:27" ht="13.5" customHeight="1" x14ac:dyDescent="0.15">
      <c r="A382" s="64"/>
      <c r="B382" s="714"/>
      <c r="C382" s="714"/>
      <c r="D382" s="714"/>
      <c r="E382" s="714"/>
      <c r="F382" s="714"/>
      <c r="G382" s="714"/>
      <c r="H382" s="714"/>
      <c r="I382" s="714"/>
      <c r="J382" s="714"/>
      <c r="K382" s="714"/>
      <c r="L382" s="714"/>
      <c r="M382" s="714"/>
      <c r="N382" s="284"/>
      <c r="Q382" s="309"/>
    </row>
    <row r="383" spans="1:27" ht="13.5" customHeight="1" x14ac:dyDescent="0.15">
      <c r="A383" s="64"/>
      <c r="B383" s="714"/>
      <c r="C383" s="714"/>
      <c r="D383" s="714"/>
      <c r="E383" s="714"/>
      <c r="F383" s="714"/>
      <c r="G383" s="714"/>
      <c r="H383" s="714"/>
      <c r="I383" s="714"/>
      <c r="J383" s="714"/>
      <c r="K383" s="714"/>
      <c r="L383" s="714"/>
      <c r="M383" s="714"/>
      <c r="N383" s="284"/>
    </row>
    <row r="384" spans="1:27" ht="6" customHeight="1" thickBot="1" x14ac:dyDescent="0.2">
      <c r="A384" s="65"/>
      <c r="B384" s="65"/>
      <c r="C384" s="65"/>
      <c r="D384" s="65"/>
      <c r="E384" s="65"/>
      <c r="F384" s="65"/>
      <c r="G384" s="65"/>
      <c r="H384" s="65"/>
      <c r="I384" s="65"/>
      <c r="J384" s="65"/>
      <c r="K384" s="65"/>
      <c r="L384" s="65"/>
      <c r="M384" s="65"/>
      <c r="N384" s="284"/>
    </row>
    <row r="385" spans="9:14" ht="22.5" customHeight="1" thickBot="1" x14ac:dyDescent="0.2">
      <c r="I385" s="29"/>
      <c r="J385" s="29"/>
      <c r="K385" s="311" t="s">
        <v>281</v>
      </c>
      <c r="L385" s="311" t="s">
        <v>71</v>
      </c>
      <c r="M385" s="312" t="str">
        <f>IF(SUM(M59,M123,M187,M251,M315,M379)=0,"",SUM(M59,M123,M187,M251,M315,M379))</f>
        <v/>
      </c>
      <c r="N385" s="263" t="s">
        <v>474</v>
      </c>
    </row>
  </sheetData>
  <sheetProtection algorithmName="SHA-512" hashValue="RtHWNj5sNPDguCMVmPSoFFWr7MEw6qqMoD5gFK168QGbEGg1SQBIIAEJ9MoTnLi9TC7A110Bb9bexcGN/1R/Gw==" saltValue="M4PyFns6ER/6hcAVVrWRng==" spinCount="100000" sheet="1" objects="1" scenarios="1" formatRows="0" selectLockedCells="1"/>
  <protectedRanges>
    <protectedRange sqref="F52:F54 F116:F118 F180:F182 F244:F246 F308:F310 F372:F374" name="範囲1"/>
  </protectedRanges>
  <mergeCells count="882">
    <mergeCell ref="B364:E364"/>
    <mergeCell ref="B365:E365"/>
    <mergeCell ref="B366:E366"/>
    <mergeCell ref="B367:E367"/>
    <mergeCell ref="B368:L368"/>
    <mergeCell ref="X361:Y361"/>
    <mergeCell ref="Z361:AA361"/>
    <mergeCell ref="G362:G363"/>
    <mergeCell ref="J362:J363"/>
    <mergeCell ref="Q362:Q363"/>
    <mergeCell ref="S362:S363"/>
    <mergeCell ref="T362:T363"/>
    <mergeCell ref="Y362:Y363"/>
    <mergeCell ref="Z362:Z363"/>
    <mergeCell ref="AA362:AA363"/>
    <mergeCell ref="B361:E363"/>
    <mergeCell ref="F361:H361"/>
    <mergeCell ref="I361:K361"/>
    <mergeCell ref="L361:L362"/>
    <mergeCell ref="M361:M362"/>
    <mergeCell ref="O361:O363"/>
    <mergeCell ref="P361:Q361"/>
    <mergeCell ref="R361:R363"/>
    <mergeCell ref="S361:T361"/>
    <mergeCell ref="B345:E345"/>
    <mergeCell ref="C343:E343"/>
    <mergeCell ref="C344:E344"/>
    <mergeCell ref="B346:E346"/>
    <mergeCell ref="B347:E347"/>
    <mergeCell ref="U358:V358"/>
    <mergeCell ref="B359:E359"/>
    <mergeCell ref="U359:V359"/>
    <mergeCell ref="B360:L360"/>
    <mergeCell ref="B355:L355"/>
    <mergeCell ref="B356:E358"/>
    <mergeCell ref="F356:H356"/>
    <mergeCell ref="I356:K356"/>
    <mergeCell ref="L356:L357"/>
    <mergeCell ref="M356:M357"/>
    <mergeCell ref="G357:G358"/>
    <mergeCell ref="H357:H358"/>
    <mergeCell ref="J357:J358"/>
    <mergeCell ref="K357:K358"/>
    <mergeCell ref="B300:E300"/>
    <mergeCell ref="B301:E301"/>
    <mergeCell ref="B302:E302"/>
    <mergeCell ref="B303:E303"/>
    <mergeCell ref="B304:L304"/>
    <mergeCell ref="B350:B354"/>
    <mergeCell ref="C350:E350"/>
    <mergeCell ref="C351:E351"/>
    <mergeCell ref="C352:E352"/>
    <mergeCell ref="C353:E353"/>
    <mergeCell ref="C354:E354"/>
    <mergeCell ref="B314:L314"/>
    <mergeCell ref="A315:L315"/>
    <mergeCell ref="B317:F317"/>
    <mergeCell ref="G317:M317"/>
    <mergeCell ref="B318:M319"/>
    <mergeCell ref="B349:E349"/>
    <mergeCell ref="J310:J311"/>
    <mergeCell ref="K310:K311"/>
    <mergeCell ref="L310:L311"/>
    <mergeCell ref="M310:M311"/>
    <mergeCell ref="A264:A304"/>
    <mergeCell ref="B348:E348"/>
    <mergeCell ref="B328:E328"/>
    <mergeCell ref="L297:L298"/>
    <mergeCell ref="M297:M298"/>
    <mergeCell ref="O297:O299"/>
    <mergeCell ref="P297:Q297"/>
    <mergeCell ref="R297:R299"/>
    <mergeCell ref="S297:T297"/>
    <mergeCell ref="X297:Y297"/>
    <mergeCell ref="Z297:AA297"/>
    <mergeCell ref="G298:G299"/>
    <mergeCell ref="J298:J299"/>
    <mergeCell ref="Q298:Q299"/>
    <mergeCell ref="S298:S299"/>
    <mergeCell ref="T298:T299"/>
    <mergeCell ref="Y298:Y299"/>
    <mergeCell ref="Z298:Z299"/>
    <mergeCell ref="AA298:AA299"/>
    <mergeCell ref="B238:E238"/>
    <mergeCell ref="B239:E239"/>
    <mergeCell ref="B240:L240"/>
    <mergeCell ref="B286:B290"/>
    <mergeCell ref="C286:E286"/>
    <mergeCell ref="C287:E287"/>
    <mergeCell ref="C288:E288"/>
    <mergeCell ref="C289:E289"/>
    <mergeCell ref="C290:E290"/>
    <mergeCell ref="B254:M255"/>
    <mergeCell ref="C277:E277"/>
    <mergeCell ref="B278:B280"/>
    <mergeCell ref="C279:E279"/>
    <mergeCell ref="C280:E280"/>
    <mergeCell ref="B272:E272"/>
    <mergeCell ref="B281:E281"/>
    <mergeCell ref="B282:E282"/>
    <mergeCell ref="C278:E278"/>
    <mergeCell ref="B264:E264"/>
    <mergeCell ref="A241:E243"/>
    <mergeCell ref="F241:F242"/>
    <mergeCell ref="G241:G243"/>
    <mergeCell ref="H241:H243"/>
    <mergeCell ref="I241:I242"/>
    <mergeCell ref="M233:M234"/>
    <mergeCell ref="O233:O235"/>
    <mergeCell ref="P233:Q233"/>
    <mergeCell ref="R233:R235"/>
    <mergeCell ref="S233:T233"/>
    <mergeCell ref="X233:Y233"/>
    <mergeCell ref="Z233:AA233"/>
    <mergeCell ref="G234:G235"/>
    <mergeCell ref="J234:J235"/>
    <mergeCell ref="Q234:Q235"/>
    <mergeCell ref="S234:S235"/>
    <mergeCell ref="T234:T235"/>
    <mergeCell ref="Y234:Y235"/>
    <mergeCell ref="Z234:Z235"/>
    <mergeCell ref="AA234:AA235"/>
    <mergeCell ref="M228:M229"/>
    <mergeCell ref="G229:G230"/>
    <mergeCell ref="H229:H230"/>
    <mergeCell ref="J229:J230"/>
    <mergeCell ref="K229:K230"/>
    <mergeCell ref="U230:V230"/>
    <mergeCell ref="B231:E231"/>
    <mergeCell ref="U231:V231"/>
    <mergeCell ref="B232:L232"/>
    <mergeCell ref="I228:K228"/>
    <mergeCell ref="L228:L229"/>
    <mergeCell ref="C224:E224"/>
    <mergeCell ref="C225:E225"/>
    <mergeCell ref="C226:E226"/>
    <mergeCell ref="B180:D183"/>
    <mergeCell ref="F197:H197"/>
    <mergeCell ref="I197:K197"/>
    <mergeCell ref="L197:L198"/>
    <mergeCell ref="C213:E213"/>
    <mergeCell ref="B214:B216"/>
    <mergeCell ref="C214:E214"/>
    <mergeCell ref="C215:E215"/>
    <mergeCell ref="C216:E216"/>
    <mergeCell ref="B217:E217"/>
    <mergeCell ref="B218:E218"/>
    <mergeCell ref="B219:E219"/>
    <mergeCell ref="A197:E199"/>
    <mergeCell ref="G195:L195"/>
    <mergeCell ref="B184:C185"/>
    <mergeCell ref="D184:E184"/>
    <mergeCell ref="D185:E185"/>
    <mergeCell ref="B186:L186"/>
    <mergeCell ref="A187:L187"/>
    <mergeCell ref="B189:F189"/>
    <mergeCell ref="G189:M189"/>
    <mergeCell ref="Q170:Q171"/>
    <mergeCell ref="S170:S171"/>
    <mergeCell ref="T170:T171"/>
    <mergeCell ref="Y170:Y171"/>
    <mergeCell ref="Z170:Z171"/>
    <mergeCell ref="AA170:AA171"/>
    <mergeCell ref="F169:H169"/>
    <mergeCell ref="I169:K169"/>
    <mergeCell ref="L169:L170"/>
    <mergeCell ref="M169:M170"/>
    <mergeCell ref="O169:O171"/>
    <mergeCell ref="P169:Q169"/>
    <mergeCell ref="R169:R171"/>
    <mergeCell ref="S169:T169"/>
    <mergeCell ref="X169:Y169"/>
    <mergeCell ref="B108:E108"/>
    <mergeCell ref="B109:E109"/>
    <mergeCell ref="B110:E110"/>
    <mergeCell ref="B111:E111"/>
    <mergeCell ref="B112:L112"/>
    <mergeCell ref="B158:B162"/>
    <mergeCell ref="C158:E158"/>
    <mergeCell ref="C159:E159"/>
    <mergeCell ref="C160:E160"/>
    <mergeCell ref="C161:E161"/>
    <mergeCell ref="C162:E162"/>
    <mergeCell ref="I133:K133"/>
    <mergeCell ref="L133:L134"/>
    <mergeCell ref="B156:E156"/>
    <mergeCell ref="B157:E157"/>
    <mergeCell ref="M105:M106"/>
    <mergeCell ref="O105:O107"/>
    <mergeCell ref="P105:Q105"/>
    <mergeCell ref="R105:R107"/>
    <mergeCell ref="S105:T105"/>
    <mergeCell ref="X105:Y105"/>
    <mergeCell ref="Z105:AA105"/>
    <mergeCell ref="G106:G107"/>
    <mergeCell ref="J106:J107"/>
    <mergeCell ref="Q106:Q107"/>
    <mergeCell ref="S106:S107"/>
    <mergeCell ref="T106:T107"/>
    <mergeCell ref="Y106:Y107"/>
    <mergeCell ref="Z106:Z107"/>
    <mergeCell ref="AA106:AA107"/>
    <mergeCell ref="M100:M101"/>
    <mergeCell ref="G101:G102"/>
    <mergeCell ref="H101:H102"/>
    <mergeCell ref="J101:J102"/>
    <mergeCell ref="K101:K102"/>
    <mergeCell ref="U102:V102"/>
    <mergeCell ref="B103:E103"/>
    <mergeCell ref="U103:V103"/>
    <mergeCell ref="B104:L104"/>
    <mergeCell ref="B44:E44"/>
    <mergeCell ref="B45:E45"/>
    <mergeCell ref="B46:E46"/>
    <mergeCell ref="B47:E47"/>
    <mergeCell ref="B48:L48"/>
    <mergeCell ref="B94:B98"/>
    <mergeCell ref="C94:E94"/>
    <mergeCell ref="C95:E95"/>
    <mergeCell ref="C96:E96"/>
    <mergeCell ref="C97:E97"/>
    <mergeCell ref="C98:E98"/>
    <mergeCell ref="B61:F61"/>
    <mergeCell ref="B62:M63"/>
    <mergeCell ref="B77:E77"/>
    <mergeCell ref="B78:E78"/>
    <mergeCell ref="B81:E81"/>
    <mergeCell ref="B82:B83"/>
    <mergeCell ref="D56:E56"/>
    <mergeCell ref="D57:E57"/>
    <mergeCell ref="K54:K55"/>
    <mergeCell ref="M52:M53"/>
    <mergeCell ref="L52:L53"/>
    <mergeCell ref="K52:K53"/>
    <mergeCell ref="F52:F53"/>
    <mergeCell ref="X41:Y41"/>
    <mergeCell ref="Z41:AA41"/>
    <mergeCell ref="G42:G43"/>
    <mergeCell ref="J42:J43"/>
    <mergeCell ref="Q42:Q43"/>
    <mergeCell ref="S42:S43"/>
    <mergeCell ref="T42:T43"/>
    <mergeCell ref="Y42:Y43"/>
    <mergeCell ref="Z42:Z43"/>
    <mergeCell ref="AA42:AA43"/>
    <mergeCell ref="B41:E43"/>
    <mergeCell ref="F41:H41"/>
    <mergeCell ref="I41:K41"/>
    <mergeCell ref="L41:L42"/>
    <mergeCell ref="M41:M42"/>
    <mergeCell ref="O41:O43"/>
    <mergeCell ref="P41:Q41"/>
    <mergeCell ref="R41:R43"/>
    <mergeCell ref="S41:T41"/>
    <mergeCell ref="M36:M37"/>
    <mergeCell ref="G37:G38"/>
    <mergeCell ref="H37:H38"/>
    <mergeCell ref="J37:J38"/>
    <mergeCell ref="K37:K38"/>
    <mergeCell ref="U38:V38"/>
    <mergeCell ref="B39:E39"/>
    <mergeCell ref="U39:V39"/>
    <mergeCell ref="B40:L40"/>
    <mergeCell ref="B30:B34"/>
    <mergeCell ref="C30:E30"/>
    <mergeCell ref="C31:E31"/>
    <mergeCell ref="C32:E32"/>
    <mergeCell ref="C33:E33"/>
    <mergeCell ref="C34:E34"/>
    <mergeCell ref="B35:L35"/>
    <mergeCell ref="B36:E38"/>
    <mergeCell ref="F36:H36"/>
    <mergeCell ref="I36:K36"/>
    <mergeCell ref="L36:L37"/>
    <mergeCell ref="P376:Q376"/>
    <mergeCell ref="D377:E377"/>
    <mergeCell ref="B378:L378"/>
    <mergeCell ref="A379:L379"/>
    <mergeCell ref="B381:F381"/>
    <mergeCell ref="G381:M381"/>
    <mergeCell ref="B382:M383"/>
    <mergeCell ref="L372:L373"/>
    <mergeCell ref="M372:M373"/>
    <mergeCell ref="P372:Q372"/>
    <mergeCell ref="A372:A378"/>
    <mergeCell ref="B372:D375"/>
    <mergeCell ref="B376:C377"/>
    <mergeCell ref="D376:E376"/>
    <mergeCell ref="R372:S372"/>
    <mergeCell ref="P373:Q373"/>
    <mergeCell ref="R373:S373"/>
    <mergeCell ref="E374:E375"/>
    <mergeCell ref="F374:F375"/>
    <mergeCell ref="G374:G375"/>
    <mergeCell ref="H374:H375"/>
    <mergeCell ref="I374:I375"/>
    <mergeCell ref="J374:J375"/>
    <mergeCell ref="K374:K375"/>
    <mergeCell ref="L374:L375"/>
    <mergeCell ref="M374:M375"/>
    <mergeCell ref="P374:Q374"/>
    <mergeCell ref="R374:S374"/>
    <mergeCell ref="P375:Q375"/>
    <mergeCell ref="R375:S375"/>
    <mergeCell ref="E372:E373"/>
    <mergeCell ref="F372:F373"/>
    <mergeCell ref="G372:G373"/>
    <mergeCell ref="H372:H373"/>
    <mergeCell ref="I372:I373"/>
    <mergeCell ref="J372:J373"/>
    <mergeCell ref="K372:K373"/>
    <mergeCell ref="O369:O370"/>
    <mergeCell ref="P369:Q370"/>
    <mergeCell ref="R369:S369"/>
    <mergeCell ref="T369:U369"/>
    <mergeCell ref="V369:W369"/>
    <mergeCell ref="X369:X371"/>
    <mergeCell ref="Z369:Z371"/>
    <mergeCell ref="AA369:AA371"/>
    <mergeCell ref="R370:S370"/>
    <mergeCell ref="P371:Q371"/>
    <mergeCell ref="R371:S371"/>
    <mergeCell ref="A369:E371"/>
    <mergeCell ref="F369:F370"/>
    <mergeCell ref="G369:G371"/>
    <mergeCell ref="H369:H371"/>
    <mergeCell ref="I369:I370"/>
    <mergeCell ref="J369:J371"/>
    <mergeCell ref="K369:K371"/>
    <mergeCell ref="L369:L370"/>
    <mergeCell ref="M369:M370"/>
    <mergeCell ref="B312:C313"/>
    <mergeCell ref="D312:E312"/>
    <mergeCell ref="P312:Q312"/>
    <mergeCell ref="D313:E313"/>
    <mergeCell ref="Z305:Z307"/>
    <mergeCell ref="F305:F306"/>
    <mergeCell ref="G305:G307"/>
    <mergeCell ref="H305:H307"/>
    <mergeCell ref="I305:I306"/>
    <mergeCell ref="J305:J307"/>
    <mergeCell ref="K305:K307"/>
    <mergeCell ref="L305:L306"/>
    <mergeCell ref="M305:M306"/>
    <mergeCell ref="AA305:AA307"/>
    <mergeCell ref="R306:S306"/>
    <mergeCell ref="P307:Q307"/>
    <mergeCell ref="R307:S307"/>
    <mergeCell ref="A308:A314"/>
    <mergeCell ref="B308:D311"/>
    <mergeCell ref="E308:E309"/>
    <mergeCell ref="F308:F309"/>
    <mergeCell ref="G308:G309"/>
    <mergeCell ref="H308:H309"/>
    <mergeCell ref="I308:I309"/>
    <mergeCell ref="J308:J309"/>
    <mergeCell ref="K308:K309"/>
    <mergeCell ref="L308:L309"/>
    <mergeCell ref="M308:M309"/>
    <mergeCell ref="P308:Q308"/>
    <mergeCell ref="R308:S308"/>
    <mergeCell ref="P309:Q309"/>
    <mergeCell ref="R309:S309"/>
    <mergeCell ref="E310:E311"/>
    <mergeCell ref="F310:F311"/>
    <mergeCell ref="G310:G311"/>
    <mergeCell ref="H310:H311"/>
    <mergeCell ref="A305:E307"/>
    <mergeCell ref="Z241:Z243"/>
    <mergeCell ref="AA241:AA243"/>
    <mergeCell ref="R242:S242"/>
    <mergeCell ref="P243:Q243"/>
    <mergeCell ref="R243:S243"/>
    <mergeCell ref="X197:Y197"/>
    <mergeCell ref="Z197:AA197"/>
    <mergeCell ref="Q198:Q199"/>
    <mergeCell ref="S198:S199"/>
    <mergeCell ref="T198:T199"/>
    <mergeCell ref="Y198:Y199"/>
    <mergeCell ref="Z198:Z199"/>
    <mergeCell ref="AA198:AA199"/>
    <mergeCell ref="X241:X243"/>
    <mergeCell ref="P241:Q242"/>
    <mergeCell ref="R241:S241"/>
    <mergeCell ref="T241:U241"/>
    <mergeCell ref="V241:W241"/>
    <mergeCell ref="P180:Q180"/>
    <mergeCell ref="R180:S180"/>
    <mergeCell ref="P181:Q181"/>
    <mergeCell ref="R181:S181"/>
    <mergeCell ref="E182:E183"/>
    <mergeCell ref="M182:M183"/>
    <mergeCell ref="P182:Q182"/>
    <mergeCell ref="R182:S182"/>
    <mergeCell ref="P183:Q183"/>
    <mergeCell ref="R183:S183"/>
    <mergeCell ref="E180:E181"/>
    <mergeCell ref="F180:F181"/>
    <mergeCell ref="G180:G181"/>
    <mergeCell ref="H180:H181"/>
    <mergeCell ref="I180:I181"/>
    <mergeCell ref="J180:J181"/>
    <mergeCell ref="K180:K181"/>
    <mergeCell ref="L180:L181"/>
    <mergeCell ref="V177:W177"/>
    <mergeCell ref="X177:X179"/>
    <mergeCell ref="Z177:Z179"/>
    <mergeCell ref="AA177:AA179"/>
    <mergeCell ref="R178:S178"/>
    <mergeCell ref="P179:Q179"/>
    <mergeCell ref="R179:S179"/>
    <mergeCell ref="B142:E142"/>
    <mergeCell ref="B143:E143"/>
    <mergeCell ref="B144:E144"/>
    <mergeCell ref="B163:L163"/>
    <mergeCell ref="B164:E166"/>
    <mergeCell ref="F164:H164"/>
    <mergeCell ref="I164:K164"/>
    <mergeCell ref="L164:L165"/>
    <mergeCell ref="M164:M165"/>
    <mergeCell ref="G165:G166"/>
    <mergeCell ref="H165:H166"/>
    <mergeCell ref="J165:J166"/>
    <mergeCell ref="K165:K166"/>
    <mergeCell ref="U166:V166"/>
    <mergeCell ref="B167:E167"/>
    <mergeCell ref="U167:V167"/>
    <mergeCell ref="Z169:AA169"/>
    <mergeCell ref="C86:E86"/>
    <mergeCell ref="R117:S117"/>
    <mergeCell ref="A113:E115"/>
    <mergeCell ref="A116:A122"/>
    <mergeCell ref="L177:L178"/>
    <mergeCell ref="M177:M178"/>
    <mergeCell ref="M118:M119"/>
    <mergeCell ref="E118:E119"/>
    <mergeCell ref="F118:F119"/>
    <mergeCell ref="G118:G119"/>
    <mergeCell ref="H118:H119"/>
    <mergeCell ref="I118:I119"/>
    <mergeCell ref="J118:J119"/>
    <mergeCell ref="K118:K119"/>
    <mergeCell ref="B148:B149"/>
    <mergeCell ref="C148:E148"/>
    <mergeCell ref="C149:E149"/>
    <mergeCell ref="B150:B152"/>
    <mergeCell ref="C150:E150"/>
    <mergeCell ref="C151:E151"/>
    <mergeCell ref="C152:E152"/>
    <mergeCell ref="B153:E153"/>
    <mergeCell ref="R118:S118"/>
    <mergeCell ref="P119:Q119"/>
    <mergeCell ref="A328:A368"/>
    <mergeCell ref="M69:M70"/>
    <mergeCell ref="P120:Q120"/>
    <mergeCell ref="D121:E121"/>
    <mergeCell ref="P115:Q115"/>
    <mergeCell ref="R115:S115"/>
    <mergeCell ref="B116:D119"/>
    <mergeCell ref="E116:E117"/>
    <mergeCell ref="F116:F117"/>
    <mergeCell ref="G116:G117"/>
    <mergeCell ref="H116:H117"/>
    <mergeCell ref="I116:I117"/>
    <mergeCell ref="J116:J117"/>
    <mergeCell ref="K116:K117"/>
    <mergeCell ref="L116:L117"/>
    <mergeCell ref="M116:M117"/>
    <mergeCell ref="P116:Q116"/>
    <mergeCell ref="R116:S116"/>
    <mergeCell ref="P117:Q117"/>
    <mergeCell ref="R113:S113"/>
    <mergeCell ref="B84:B85"/>
    <mergeCell ref="C84:E84"/>
    <mergeCell ref="C85:E85"/>
    <mergeCell ref="B86:B88"/>
    <mergeCell ref="G323:L323"/>
    <mergeCell ref="A325:E327"/>
    <mergeCell ref="O197:O199"/>
    <mergeCell ref="P197:Q197"/>
    <mergeCell ref="R197:R199"/>
    <mergeCell ref="O261:O263"/>
    <mergeCell ref="P261:Q261"/>
    <mergeCell ref="R261:R263"/>
    <mergeCell ref="A244:A250"/>
    <mergeCell ref="B244:D247"/>
    <mergeCell ref="E244:E245"/>
    <mergeCell ref="F244:F245"/>
    <mergeCell ref="G244:G245"/>
    <mergeCell ref="H244:H245"/>
    <mergeCell ref="I244:I245"/>
    <mergeCell ref="J244:J245"/>
    <mergeCell ref="K244:K245"/>
    <mergeCell ref="L244:L245"/>
    <mergeCell ref="M244:M245"/>
    <mergeCell ref="P244:Q244"/>
    <mergeCell ref="P310:Q310"/>
    <mergeCell ref="R310:S310"/>
    <mergeCell ref="P311:Q311"/>
    <mergeCell ref="R311:S311"/>
    <mergeCell ref="B338:B339"/>
    <mergeCell ref="C338:E338"/>
    <mergeCell ref="C339:E339"/>
    <mergeCell ref="B340:B341"/>
    <mergeCell ref="C340:E340"/>
    <mergeCell ref="C341:E341"/>
    <mergeCell ref="B342:B344"/>
    <mergeCell ref="C342:E342"/>
    <mergeCell ref="X325:Y325"/>
    <mergeCell ref="B329:E329"/>
    <mergeCell ref="B330:E330"/>
    <mergeCell ref="B331:E331"/>
    <mergeCell ref="B332:E332"/>
    <mergeCell ref="B333:E333"/>
    <mergeCell ref="B334:E334"/>
    <mergeCell ref="B335:E335"/>
    <mergeCell ref="B336:E336"/>
    <mergeCell ref="B337:E337"/>
    <mergeCell ref="Z325:AA325"/>
    <mergeCell ref="G326:G327"/>
    <mergeCell ref="J326:J327"/>
    <mergeCell ref="Q326:Q327"/>
    <mergeCell ref="S326:S327"/>
    <mergeCell ref="T326:T327"/>
    <mergeCell ref="Y326:Y327"/>
    <mergeCell ref="Z326:Z327"/>
    <mergeCell ref="AA326:AA327"/>
    <mergeCell ref="F325:H325"/>
    <mergeCell ref="I325:K325"/>
    <mergeCell ref="L325:L326"/>
    <mergeCell ref="M325:M326"/>
    <mergeCell ref="O325:O327"/>
    <mergeCell ref="P325:Q325"/>
    <mergeCell ref="R325:R327"/>
    <mergeCell ref="S325:T325"/>
    <mergeCell ref="B15:E15"/>
    <mergeCell ref="B22:B24"/>
    <mergeCell ref="C22:E22"/>
    <mergeCell ref="S5:T5"/>
    <mergeCell ref="S6:S7"/>
    <mergeCell ref="B10:E10"/>
    <mergeCell ref="B11:E11"/>
    <mergeCell ref="M49:M50"/>
    <mergeCell ref="P54:Q54"/>
    <mergeCell ref="P53:Q53"/>
    <mergeCell ref="P52:Q52"/>
    <mergeCell ref="P51:Q51"/>
    <mergeCell ref="F5:H5"/>
    <mergeCell ref="I5:K5"/>
    <mergeCell ref="G6:G7"/>
    <mergeCell ref="J6:J7"/>
    <mergeCell ref="F49:F50"/>
    <mergeCell ref="H52:H53"/>
    <mergeCell ref="E54:E55"/>
    <mergeCell ref="E52:E53"/>
    <mergeCell ref="I49:I50"/>
    <mergeCell ref="F54:F55"/>
    <mergeCell ref="M54:M55"/>
    <mergeCell ref="L54:L55"/>
    <mergeCell ref="P55:Q55"/>
    <mergeCell ref="P49:Q50"/>
    <mergeCell ref="O49:O50"/>
    <mergeCell ref="R49:S49"/>
    <mergeCell ref="R52:S52"/>
    <mergeCell ref="R53:S53"/>
    <mergeCell ref="R54:S54"/>
    <mergeCell ref="R55:S55"/>
    <mergeCell ref="G61:M61"/>
    <mergeCell ref="L49:L50"/>
    <mergeCell ref="K49:K51"/>
    <mergeCell ref="A59:L59"/>
    <mergeCell ref="A52:A58"/>
    <mergeCell ref="B56:C57"/>
    <mergeCell ref="B58:L58"/>
    <mergeCell ref="G49:G51"/>
    <mergeCell ref="B52:D55"/>
    <mergeCell ref="G54:G55"/>
    <mergeCell ref="G52:G53"/>
    <mergeCell ref="J54:J55"/>
    <mergeCell ref="J52:J53"/>
    <mergeCell ref="I54:I55"/>
    <mergeCell ref="I52:I53"/>
    <mergeCell ref="H54:H55"/>
    <mergeCell ref="B89:E89"/>
    <mergeCell ref="B90:E90"/>
    <mergeCell ref="B141:E141"/>
    <mergeCell ref="B91:E91"/>
    <mergeCell ref="G3:L3"/>
    <mergeCell ref="G67:L67"/>
    <mergeCell ref="C87:E87"/>
    <mergeCell ref="C88:E88"/>
    <mergeCell ref="O113:O114"/>
    <mergeCell ref="L118:L119"/>
    <mergeCell ref="F113:F114"/>
    <mergeCell ref="G113:G115"/>
    <mergeCell ref="H113:H115"/>
    <mergeCell ref="I113:I114"/>
    <mergeCell ref="J113:J115"/>
    <mergeCell ref="K113:K115"/>
    <mergeCell ref="L113:L114"/>
    <mergeCell ref="M113:M114"/>
    <mergeCell ref="C82:E82"/>
    <mergeCell ref="C83:E83"/>
    <mergeCell ref="G70:G71"/>
    <mergeCell ref="J70:J71"/>
    <mergeCell ref="C23:E23"/>
    <mergeCell ref="F69:H69"/>
    <mergeCell ref="B105:E107"/>
    <mergeCell ref="F105:H105"/>
    <mergeCell ref="I105:K105"/>
    <mergeCell ref="L105:L106"/>
    <mergeCell ref="A72:A112"/>
    <mergeCell ref="B72:E72"/>
    <mergeCell ref="O241:O242"/>
    <mergeCell ref="O177:O178"/>
    <mergeCell ref="B120:C121"/>
    <mergeCell ref="D120:E120"/>
    <mergeCell ref="B122:L122"/>
    <mergeCell ref="B125:F125"/>
    <mergeCell ref="G125:M125"/>
    <mergeCell ref="B126:M127"/>
    <mergeCell ref="A123:L123"/>
    <mergeCell ref="A177:E179"/>
    <mergeCell ref="F177:F178"/>
    <mergeCell ref="G177:G179"/>
    <mergeCell ref="H177:H179"/>
    <mergeCell ref="I177:I178"/>
    <mergeCell ref="J177:J179"/>
    <mergeCell ref="K177:K179"/>
    <mergeCell ref="A133:E135"/>
    <mergeCell ref="F133:H133"/>
    <mergeCell ref="Y6:Y7"/>
    <mergeCell ref="Z6:Z7"/>
    <mergeCell ref="AA6:AA7"/>
    <mergeCell ref="B12:E12"/>
    <mergeCell ref="B8:E8"/>
    <mergeCell ref="B9:E9"/>
    <mergeCell ref="X69:Y69"/>
    <mergeCell ref="B92:E92"/>
    <mergeCell ref="B93:E93"/>
    <mergeCell ref="T70:T71"/>
    <mergeCell ref="Y70:Y71"/>
    <mergeCell ref="T6:T7"/>
    <mergeCell ref="L5:L6"/>
    <mergeCell ref="M5:M6"/>
    <mergeCell ref="P5:Q5"/>
    <mergeCell ref="Q6:Q7"/>
    <mergeCell ref="B28:E28"/>
    <mergeCell ref="B29:E29"/>
    <mergeCell ref="B18:B19"/>
    <mergeCell ref="B27:E27"/>
    <mergeCell ref="R5:R7"/>
    <mergeCell ref="AA49:AA51"/>
    <mergeCell ref="B16:E16"/>
    <mergeCell ref="A5:E7"/>
    <mergeCell ref="X5:Y5"/>
    <mergeCell ref="Z5:AA5"/>
    <mergeCell ref="Z49:Z51"/>
    <mergeCell ref="A49:E51"/>
    <mergeCell ref="A8:A48"/>
    <mergeCell ref="C24:E24"/>
    <mergeCell ref="B17:E17"/>
    <mergeCell ref="B13:E13"/>
    <mergeCell ref="O5:O7"/>
    <mergeCell ref="B14:E14"/>
    <mergeCell ref="X49:X51"/>
    <mergeCell ref="B26:E26"/>
    <mergeCell ref="C18:E18"/>
    <mergeCell ref="B20:B21"/>
    <mergeCell ref="C20:E20"/>
    <mergeCell ref="C21:E21"/>
    <mergeCell ref="B25:E25"/>
    <mergeCell ref="C19:E19"/>
    <mergeCell ref="V49:W49"/>
    <mergeCell ref="R50:S50"/>
    <mergeCell ref="T49:U49"/>
    <mergeCell ref="R51:S51"/>
    <mergeCell ref="H49:H51"/>
    <mergeCell ref="J49:J51"/>
    <mergeCell ref="X133:Y133"/>
    <mergeCell ref="Z133:AA133"/>
    <mergeCell ref="Q134:Q135"/>
    <mergeCell ref="S134:S135"/>
    <mergeCell ref="T134:T135"/>
    <mergeCell ref="Y134:Y135"/>
    <mergeCell ref="Z134:Z135"/>
    <mergeCell ref="AA134:AA135"/>
    <mergeCell ref="P133:Q133"/>
    <mergeCell ref="R133:R135"/>
    <mergeCell ref="S133:T133"/>
    <mergeCell ref="X113:X115"/>
    <mergeCell ref="Z113:Z115"/>
    <mergeCell ref="AA113:AA115"/>
    <mergeCell ref="R114:S114"/>
    <mergeCell ref="O69:O71"/>
    <mergeCell ref="B79:E79"/>
    <mergeCell ref="B80:E80"/>
    <mergeCell ref="B73:E73"/>
    <mergeCell ref="B74:E74"/>
    <mergeCell ref="Z69:AA69"/>
    <mergeCell ref="Q70:Q71"/>
    <mergeCell ref="S70:S71"/>
    <mergeCell ref="Z70:Z71"/>
    <mergeCell ref="AA70:AA71"/>
    <mergeCell ref="P69:Q69"/>
    <mergeCell ref="R69:R71"/>
    <mergeCell ref="S69:T69"/>
    <mergeCell ref="B75:E75"/>
    <mergeCell ref="B76:E76"/>
    <mergeCell ref="A69:E71"/>
    <mergeCell ref="B99:L99"/>
    <mergeCell ref="B100:E102"/>
    <mergeCell ref="F100:H100"/>
    <mergeCell ref="I100:K100"/>
    <mergeCell ref="A136:A176"/>
    <mergeCell ref="B136:E136"/>
    <mergeCell ref="B137:E137"/>
    <mergeCell ref="B138:E138"/>
    <mergeCell ref="B139:E139"/>
    <mergeCell ref="B145:E145"/>
    <mergeCell ref="B146:B147"/>
    <mergeCell ref="C146:E146"/>
    <mergeCell ref="C147:E147"/>
    <mergeCell ref="B154:E154"/>
    <mergeCell ref="B155:E155"/>
    <mergeCell ref="B140:E140"/>
    <mergeCell ref="B168:L168"/>
    <mergeCell ref="B169:E171"/>
    <mergeCell ref="G170:G171"/>
    <mergeCell ref="J170:J171"/>
    <mergeCell ref="B172:E172"/>
    <mergeCell ref="B173:E173"/>
    <mergeCell ref="B174:E174"/>
    <mergeCell ref="B175:E175"/>
    <mergeCell ref="B176:L176"/>
    <mergeCell ref="B190:M191"/>
    <mergeCell ref="F182:F183"/>
    <mergeCell ref="H182:H183"/>
    <mergeCell ref="I182:I183"/>
    <mergeCell ref="J182:J183"/>
    <mergeCell ref="K182:K183"/>
    <mergeCell ref="L182:L183"/>
    <mergeCell ref="A180:A186"/>
    <mergeCell ref="M180:M181"/>
    <mergeCell ref="A200:A240"/>
    <mergeCell ref="B200:E200"/>
    <mergeCell ref="B201:E201"/>
    <mergeCell ref="B202:E202"/>
    <mergeCell ref="B203:E203"/>
    <mergeCell ref="B204:E204"/>
    <mergeCell ref="B205:E205"/>
    <mergeCell ref="B206:E206"/>
    <mergeCell ref="B207:E207"/>
    <mergeCell ref="B208:E208"/>
    <mergeCell ref="B209:E209"/>
    <mergeCell ref="B210:B211"/>
    <mergeCell ref="C210:E210"/>
    <mergeCell ref="C211:E211"/>
    <mergeCell ref="B212:B213"/>
    <mergeCell ref="C212:E212"/>
    <mergeCell ref="B220:E220"/>
    <mergeCell ref="B221:E221"/>
    <mergeCell ref="B227:L227"/>
    <mergeCell ref="B228:E230"/>
    <mergeCell ref="F228:H228"/>
    <mergeCell ref="B222:B226"/>
    <mergeCell ref="C222:E222"/>
    <mergeCell ref="C223:E223"/>
    <mergeCell ref="B233:E235"/>
    <mergeCell ref="F233:H233"/>
    <mergeCell ref="I233:K233"/>
    <mergeCell ref="L233:L234"/>
    <mergeCell ref="B236:E236"/>
    <mergeCell ref="B237:E237"/>
    <mergeCell ref="P246:Q246"/>
    <mergeCell ref="R246:S246"/>
    <mergeCell ref="P247:Q247"/>
    <mergeCell ref="R247:S247"/>
    <mergeCell ref="R244:S244"/>
    <mergeCell ref="P245:Q245"/>
    <mergeCell ref="R245:S245"/>
    <mergeCell ref="E246:E247"/>
    <mergeCell ref="F246:F247"/>
    <mergeCell ref="G246:G247"/>
    <mergeCell ref="H246:H247"/>
    <mergeCell ref="I246:I247"/>
    <mergeCell ref="J246:J247"/>
    <mergeCell ref="K246:K247"/>
    <mergeCell ref="M241:M242"/>
    <mergeCell ref="J241:J243"/>
    <mergeCell ref="K241:K243"/>
    <mergeCell ref="L241:L242"/>
    <mergeCell ref="C274:E274"/>
    <mergeCell ref="C275:E275"/>
    <mergeCell ref="B276:B277"/>
    <mergeCell ref="C276:E276"/>
    <mergeCell ref="Z261:AA261"/>
    <mergeCell ref="Q262:Q263"/>
    <mergeCell ref="S262:S263"/>
    <mergeCell ref="T262:T263"/>
    <mergeCell ref="Y262:Y263"/>
    <mergeCell ref="Z262:Z263"/>
    <mergeCell ref="AA262:AA263"/>
    <mergeCell ref="G262:G263"/>
    <mergeCell ref="F261:H261"/>
    <mergeCell ref="I261:K261"/>
    <mergeCell ref="L261:L262"/>
    <mergeCell ref="M261:M262"/>
    <mergeCell ref="J262:J263"/>
    <mergeCell ref="S261:T261"/>
    <mergeCell ref="B291:L291"/>
    <mergeCell ref="B292:E294"/>
    <mergeCell ref="F292:H292"/>
    <mergeCell ref="I292:K292"/>
    <mergeCell ref="L292:L293"/>
    <mergeCell ref="B297:E299"/>
    <mergeCell ref="F297:H297"/>
    <mergeCell ref="X305:X307"/>
    <mergeCell ref="I310:I311"/>
    <mergeCell ref="O305:O306"/>
    <mergeCell ref="P305:Q306"/>
    <mergeCell ref="R305:S305"/>
    <mergeCell ref="T305:U305"/>
    <mergeCell ref="V305:W305"/>
    <mergeCell ref="M292:M293"/>
    <mergeCell ref="G293:G294"/>
    <mergeCell ref="H293:H294"/>
    <mergeCell ref="J293:J294"/>
    <mergeCell ref="K293:K294"/>
    <mergeCell ref="U294:V294"/>
    <mergeCell ref="B295:E295"/>
    <mergeCell ref="U295:V295"/>
    <mergeCell ref="B296:L296"/>
    <mergeCell ref="I297:K297"/>
    <mergeCell ref="B284:E284"/>
    <mergeCell ref="B285:E285"/>
    <mergeCell ref="X261:Y261"/>
    <mergeCell ref="G259:L259"/>
    <mergeCell ref="L246:L247"/>
    <mergeCell ref="M246:M247"/>
    <mergeCell ref="B248:C249"/>
    <mergeCell ref="D248:E248"/>
    <mergeCell ref="D249:E249"/>
    <mergeCell ref="B250:L250"/>
    <mergeCell ref="A251:L251"/>
    <mergeCell ref="B253:F253"/>
    <mergeCell ref="G253:M253"/>
    <mergeCell ref="A261:E263"/>
    <mergeCell ref="B265:E265"/>
    <mergeCell ref="B266:E266"/>
    <mergeCell ref="B267:E267"/>
    <mergeCell ref="B268:E268"/>
    <mergeCell ref="B269:E269"/>
    <mergeCell ref="B270:E270"/>
    <mergeCell ref="B271:E271"/>
    <mergeCell ref="B283:E283"/>
    <mergeCell ref="B273:E273"/>
    <mergeCell ref="B274:B275"/>
    <mergeCell ref="P56:Q56"/>
    <mergeCell ref="M133:M134"/>
    <mergeCell ref="G134:G135"/>
    <mergeCell ref="J134:J135"/>
    <mergeCell ref="O133:O135"/>
    <mergeCell ref="G131:L131"/>
    <mergeCell ref="T113:U113"/>
    <mergeCell ref="V113:W113"/>
    <mergeCell ref="P248:Q248"/>
    <mergeCell ref="P177:Q178"/>
    <mergeCell ref="R177:S177"/>
    <mergeCell ref="M197:M198"/>
    <mergeCell ref="G198:G199"/>
    <mergeCell ref="J198:J199"/>
    <mergeCell ref="S197:T197"/>
    <mergeCell ref="G182:G183"/>
    <mergeCell ref="P184:Q184"/>
    <mergeCell ref="L100:L101"/>
    <mergeCell ref="P113:Q114"/>
    <mergeCell ref="P118:Q118"/>
    <mergeCell ref="I69:K69"/>
    <mergeCell ref="L69:L70"/>
    <mergeCell ref="R119:S119"/>
    <mergeCell ref="T177:U177"/>
  </mergeCells>
  <phoneticPr fontId="2"/>
  <dataValidations xWindow="324" yWindow="272" count="2">
    <dataValidation imeMode="on" allowBlank="1" showInputMessage="1" showErrorMessage="1" sqref="P307:Q310 B318:M319 P179:Q182 P115:Q118 P51:Q54 P243:Q246 B62:M63 P371:Q374 B126:M127 B190:M191 B254:M255 B382:M383 U38:V38 U102:V102 U166:V166 U230:V230 U294:V294 U358:V358"/>
    <dataValidation imeMode="off" allowBlank="1" showInputMessage="1" showErrorMessage="1" sqref="F312:F313 I313 S120:S121 S184:S185 S248:S249 S56:S57 R51:U54 R115:U118 R179:U182 R243:U246 S312:S313 R307:U310 I377 F56:F57 I57 S376:S377 R371:U374 G293 G30:G34 F184:F185 I185 I103 F120:F121 I121 F167 F248:F249 I249 J229 F376:F377 I8:I34 F8:F34 F44:F47 I44:I47 J30:J34 G37 J37 F39 I39 I72:I98 F72:F98 G94:G98 F108:F111 I108:I111 J94:J98 G101 J101 F103 I136:I162 F136:F162 I167 G158:G162 F172:F175 I172:I175 J158:J162 G165 J165 I200:I226 F200:F226 F231 I231 G222:G226 F236:F239 I236:I239 J222:J226 G229 I264:I290 F264:F290 J293 F295 I295 G286:G290 F300:F303 I300:I303 J286:J290 I328:I354 F328:F354 G357 J357 F359 I359 G350:G354 F364:F367 I364:I367 J350:J354"/>
  </dataValidations>
  <printOptions horizontalCentered="1"/>
  <pageMargins left="0.39370078740157483" right="0.39370078740157483" top="0.19685039370078741" bottom="0.19685039370078741" header="0.51181102362204722" footer="0.19685039370078741"/>
  <pageSetup paperSize="9" scale="92" orientation="portrait" blackAndWhite="1" horizontalDpi="300" verticalDpi="300" r:id="rId1"/>
  <headerFooter alignWithMargins="0">
    <oddFooter>&amp;R&amp;9&amp;K01+049&amp;F</oddFooter>
  </headerFooter>
  <rowBreaks count="5" manualBreakCount="5">
    <brk id="64" max="11" man="1"/>
    <brk id="128" max="11" man="1"/>
    <brk id="192" max="11" man="1"/>
    <brk id="256" max="11" man="1"/>
    <brk id="320" max="11" man="1"/>
  </rowBreaks>
  <ignoredErrors>
    <ignoredError sqref="F52 F54 T55" unlockedFormula="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AF385"/>
  <sheetViews>
    <sheetView showGridLines="0" view="pageBreakPreview" zoomScale="75" zoomScaleNormal="75" zoomScaleSheetLayoutView="75" workbookViewId="0">
      <pane xSplit="5" topLeftCell="F1" activePane="topRight" state="frozenSplit"/>
      <selection pane="topRight" activeCell="G3" sqref="G3:L3"/>
    </sheetView>
  </sheetViews>
  <sheetFormatPr defaultRowHeight="17.25" x14ac:dyDescent="0.15"/>
  <cols>
    <col min="1" max="1" width="2.875" style="52" customWidth="1"/>
    <col min="2" max="2" width="8.125" style="52" customWidth="1"/>
    <col min="3" max="3" width="2.125" style="52" customWidth="1"/>
    <col min="4" max="4" width="4.75" style="52" customWidth="1"/>
    <col min="5" max="5" width="6.5" style="52" customWidth="1"/>
    <col min="6" max="6" width="9.375" style="52" customWidth="1"/>
    <col min="7" max="7" width="5.375" style="52" customWidth="1"/>
    <col min="8" max="8" width="8.125" style="52" customWidth="1"/>
    <col min="9" max="9" width="9.375" style="52" customWidth="1"/>
    <col min="10" max="10" width="5.375" style="52" customWidth="1"/>
    <col min="11" max="12" width="8.125" style="52" customWidth="1"/>
    <col min="13" max="13" width="9.125" style="52" customWidth="1"/>
    <col min="14" max="14" width="6.375" style="263" customWidth="1"/>
    <col min="15" max="15" width="6.625" style="263" customWidth="1"/>
    <col min="16" max="16" width="7.125" style="263" customWidth="1"/>
    <col min="17" max="17" width="8.625" style="269" customWidth="1"/>
    <col min="18" max="18" width="6.625" style="263" customWidth="1"/>
    <col min="19" max="19" width="8.125" style="263" customWidth="1"/>
    <col min="20" max="20" width="9.625" style="269" customWidth="1"/>
    <col min="21" max="23" width="9" style="263"/>
    <col min="24" max="24" width="9.25" style="263" hidden="1" customWidth="1"/>
    <col min="25" max="25" width="10.5" style="263" hidden="1" customWidth="1"/>
    <col min="26" max="26" width="9.75" style="263" hidden="1" customWidth="1"/>
    <col min="27" max="27" width="14" style="263" hidden="1" customWidth="1"/>
    <col min="28" max="32" width="9" style="263"/>
    <col min="33" max="16384" width="9" style="52"/>
  </cols>
  <sheetData>
    <row r="1" spans="1:27" ht="18" customHeight="1" x14ac:dyDescent="0.15">
      <c r="A1" s="161"/>
      <c r="B1" s="96" t="s">
        <v>319</v>
      </c>
      <c r="C1" s="96"/>
      <c r="D1" s="96"/>
      <c r="E1" s="96"/>
      <c r="F1" s="96"/>
      <c r="G1" s="29"/>
      <c r="H1" s="29"/>
      <c r="I1" s="29"/>
      <c r="J1" s="29"/>
      <c r="K1" s="29"/>
      <c r="L1" s="60"/>
      <c r="M1" s="60"/>
      <c r="N1" s="261" t="s">
        <v>406</v>
      </c>
    </row>
    <row r="2" spans="1:27" ht="14.25" customHeight="1" x14ac:dyDescent="0.15">
      <c r="A2" s="147"/>
      <c r="B2" s="147"/>
      <c r="C2" s="147"/>
      <c r="D2" s="147"/>
      <c r="E2" s="147"/>
      <c r="F2" s="147"/>
      <c r="G2" s="38"/>
      <c r="H2" s="38"/>
      <c r="I2" s="38"/>
      <c r="J2" s="38"/>
      <c r="K2" s="38"/>
      <c r="L2" s="60"/>
      <c r="M2" s="60"/>
      <c r="N2" s="284"/>
      <c r="O2" s="268" t="s">
        <v>272</v>
      </c>
    </row>
    <row r="3" spans="1:27" ht="15" customHeight="1" x14ac:dyDescent="0.15">
      <c r="A3" s="147"/>
      <c r="B3" s="63" t="s">
        <v>414</v>
      </c>
      <c r="C3" s="145">
        <f>IF(①基本情報!D6="","",①基本情報!D6)</f>
        <v>5</v>
      </c>
      <c r="D3" s="146" t="s">
        <v>111</v>
      </c>
      <c r="F3" s="63" t="s">
        <v>112</v>
      </c>
      <c r="G3" s="730"/>
      <c r="H3" s="731"/>
      <c r="I3" s="731"/>
      <c r="J3" s="731"/>
      <c r="K3" s="731"/>
      <c r="L3" s="732"/>
      <c r="M3" s="60"/>
      <c r="N3" s="284"/>
      <c r="O3" s="270" t="s">
        <v>274</v>
      </c>
    </row>
    <row r="4" spans="1:27" ht="15" customHeight="1" x14ac:dyDescent="0.15">
      <c r="A4" s="148"/>
      <c r="B4" s="149"/>
      <c r="C4" s="150"/>
      <c r="D4" s="150"/>
      <c r="E4" s="148"/>
      <c r="F4" s="150"/>
      <c r="G4" s="151"/>
      <c r="H4" s="151"/>
      <c r="I4" s="151"/>
      <c r="J4" s="151"/>
      <c r="K4" s="151"/>
      <c r="L4" s="152"/>
      <c r="M4" s="152"/>
      <c r="N4" s="284"/>
      <c r="O4" s="270" t="s">
        <v>273</v>
      </c>
    </row>
    <row r="5" spans="1:27" ht="18" customHeight="1" x14ac:dyDescent="0.15">
      <c r="A5" s="651" t="s">
        <v>0</v>
      </c>
      <c r="B5" s="651"/>
      <c r="C5" s="651"/>
      <c r="D5" s="651"/>
      <c r="E5" s="651"/>
      <c r="F5" s="624" t="s">
        <v>1</v>
      </c>
      <c r="G5" s="624"/>
      <c r="H5" s="624"/>
      <c r="I5" s="624" t="s">
        <v>529</v>
      </c>
      <c r="J5" s="624"/>
      <c r="K5" s="624"/>
      <c r="L5" s="622" t="s">
        <v>70</v>
      </c>
      <c r="M5" s="622" t="s">
        <v>72</v>
      </c>
      <c r="N5" s="452"/>
      <c r="O5" s="625" t="s">
        <v>119</v>
      </c>
      <c r="P5" s="635" t="s">
        <v>2</v>
      </c>
      <c r="Q5" s="635"/>
      <c r="R5" s="625" t="s">
        <v>119</v>
      </c>
      <c r="S5" s="635" t="s">
        <v>57</v>
      </c>
      <c r="T5" s="635"/>
      <c r="X5" s="635" t="s">
        <v>2</v>
      </c>
      <c r="Y5" s="635"/>
      <c r="Z5" s="635" t="s">
        <v>57</v>
      </c>
      <c r="AA5" s="635"/>
    </row>
    <row r="6" spans="1:27" ht="15" customHeight="1" x14ac:dyDescent="0.15">
      <c r="A6" s="651"/>
      <c r="B6" s="651"/>
      <c r="C6" s="651"/>
      <c r="D6" s="651"/>
      <c r="E6" s="651"/>
      <c r="F6" s="444" t="s">
        <v>3</v>
      </c>
      <c r="G6" s="624" t="s">
        <v>47</v>
      </c>
      <c r="H6" s="939" t="s">
        <v>48</v>
      </c>
      <c r="I6" s="444" t="s">
        <v>3</v>
      </c>
      <c r="J6" s="624" t="s">
        <v>47</v>
      </c>
      <c r="K6" s="939" t="s">
        <v>48</v>
      </c>
      <c r="L6" s="623"/>
      <c r="M6" s="623"/>
      <c r="N6" s="452"/>
      <c r="O6" s="626"/>
      <c r="P6" s="440" t="s">
        <v>3</v>
      </c>
      <c r="Q6" s="697" t="s">
        <v>83</v>
      </c>
      <c r="R6" s="626"/>
      <c r="S6" s="625" t="s">
        <v>3</v>
      </c>
      <c r="T6" s="698" t="s">
        <v>47</v>
      </c>
      <c r="X6" s="440" t="s">
        <v>3</v>
      </c>
      <c r="Y6" s="700" t="s">
        <v>83</v>
      </c>
      <c r="Z6" s="625" t="s">
        <v>3</v>
      </c>
      <c r="AA6" s="625" t="s">
        <v>47</v>
      </c>
    </row>
    <row r="7" spans="1:27" ht="15" customHeight="1" x14ac:dyDescent="0.15">
      <c r="A7" s="651"/>
      <c r="B7" s="651"/>
      <c r="C7" s="651"/>
      <c r="D7" s="651"/>
      <c r="E7" s="651"/>
      <c r="F7" s="455" t="s">
        <v>66</v>
      </c>
      <c r="G7" s="624"/>
      <c r="H7" s="447" t="s">
        <v>67</v>
      </c>
      <c r="I7" s="455" t="s">
        <v>68</v>
      </c>
      <c r="J7" s="624"/>
      <c r="K7" s="447" t="s">
        <v>69</v>
      </c>
      <c r="L7" s="445" t="s">
        <v>104</v>
      </c>
      <c r="M7" s="445" t="s">
        <v>261</v>
      </c>
      <c r="N7" s="452"/>
      <c r="O7" s="627"/>
      <c r="P7" s="441" t="s">
        <v>5</v>
      </c>
      <c r="Q7" s="697"/>
      <c r="R7" s="627"/>
      <c r="S7" s="627"/>
      <c r="T7" s="699"/>
      <c r="X7" s="441" t="s">
        <v>5</v>
      </c>
      <c r="Y7" s="700"/>
      <c r="Z7" s="627"/>
      <c r="AA7" s="627"/>
    </row>
    <row r="8" spans="1:27" ht="15" customHeight="1" x14ac:dyDescent="0.4">
      <c r="A8" s="709" t="s">
        <v>49</v>
      </c>
      <c r="B8" s="656" t="s">
        <v>106</v>
      </c>
      <c r="C8" s="657"/>
      <c r="D8" s="657"/>
      <c r="E8" s="658"/>
      <c r="F8" s="319"/>
      <c r="G8" s="318" t="s">
        <v>124</v>
      </c>
      <c r="H8" s="320" t="str">
        <f t="shared" ref="H8:H34" si="0">IF(F8="","",F8*P8)</f>
        <v/>
      </c>
      <c r="I8" s="319"/>
      <c r="J8" s="318" t="s">
        <v>124</v>
      </c>
      <c r="K8" s="320" t="str">
        <f t="shared" ref="K8:K29" si="1">IF(I8="","",I8*P8)</f>
        <v/>
      </c>
      <c r="L8" s="320" t="str">
        <f t="shared" ref="L8:L29" si="2">IF(F8="",IF(I8="","",-(I8*P8)),(F8-I8)*P8)</f>
        <v/>
      </c>
      <c r="M8" s="321" t="str">
        <f t="shared" ref="M8:M29" si="3">IF(L8="","",L8*S8*44/12)</f>
        <v/>
      </c>
      <c r="N8" s="285"/>
      <c r="O8" s="449" t="str">
        <f>IF(P8=$X$8,"","○")</f>
        <v/>
      </c>
      <c r="P8" s="351">
        <v>38.299999999999997</v>
      </c>
      <c r="Q8" s="379" t="s">
        <v>504</v>
      </c>
      <c r="R8" s="273" t="str">
        <f>IF(S8=$Z$8,"","○")</f>
        <v/>
      </c>
      <c r="S8" s="389">
        <v>1.9E-2</v>
      </c>
      <c r="T8" s="390" t="s">
        <v>277</v>
      </c>
      <c r="X8" s="355">
        <v>38.299999999999997</v>
      </c>
      <c r="Y8" s="443" t="s">
        <v>504</v>
      </c>
      <c r="Z8" s="396">
        <v>1.9E-2</v>
      </c>
      <c r="AA8" s="439" t="s">
        <v>56</v>
      </c>
    </row>
    <row r="9" spans="1:27" ht="15" customHeight="1" x14ac:dyDescent="0.4">
      <c r="A9" s="709"/>
      <c r="B9" s="656" t="s">
        <v>9</v>
      </c>
      <c r="C9" s="657"/>
      <c r="D9" s="657"/>
      <c r="E9" s="658"/>
      <c r="F9" s="319"/>
      <c r="G9" s="318" t="s">
        <v>124</v>
      </c>
      <c r="H9" s="320" t="str">
        <f t="shared" si="0"/>
        <v/>
      </c>
      <c r="I9" s="319"/>
      <c r="J9" s="318" t="s">
        <v>124</v>
      </c>
      <c r="K9" s="320" t="str">
        <f t="shared" si="1"/>
        <v/>
      </c>
      <c r="L9" s="320" t="str">
        <f t="shared" si="2"/>
        <v/>
      </c>
      <c r="M9" s="321" t="str">
        <f t="shared" si="3"/>
        <v/>
      </c>
      <c r="N9" s="285"/>
      <c r="O9" s="449" t="str">
        <f>IF(P9=$X$9,"","○")</f>
        <v/>
      </c>
      <c r="P9" s="351">
        <v>34.799999999999997</v>
      </c>
      <c r="Q9" s="379" t="s">
        <v>504</v>
      </c>
      <c r="R9" s="273" t="str">
        <f>IF(S9=$Z$9,"","○")</f>
        <v/>
      </c>
      <c r="S9" s="351">
        <v>1.83E-2</v>
      </c>
      <c r="T9" s="390" t="s">
        <v>276</v>
      </c>
      <c r="X9" s="355">
        <v>34.799999999999997</v>
      </c>
      <c r="Y9" s="443" t="s">
        <v>504</v>
      </c>
      <c r="Z9" s="355">
        <v>1.83E-2</v>
      </c>
      <c r="AA9" s="439" t="s">
        <v>56</v>
      </c>
    </row>
    <row r="10" spans="1:27" ht="15" customHeight="1" x14ac:dyDescent="0.4">
      <c r="A10" s="709"/>
      <c r="B10" s="656" t="s">
        <v>53</v>
      </c>
      <c r="C10" s="657"/>
      <c r="D10" s="657"/>
      <c r="E10" s="658"/>
      <c r="F10" s="319"/>
      <c r="G10" s="318" t="s">
        <v>124</v>
      </c>
      <c r="H10" s="320" t="str">
        <f t="shared" si="0"/>
        <v/>
      </c>
      <c r="I10" s="319"/>
      <c r="J10" s="318" t="s">
        <v>124</v>
      </c>
      <c r="K10" s="320" t="str">
        <f t="shared" si="1"/>
        <v/>
      </c>
      <c r="L10" s="320" t="str">
        <f t="shared" si="2"/>
        <v/>
      </c>
      <c r="M10" s="321" t="str">
        <f t="shared" si="3"/>
        <v/>
      </c>
      <c r="N10" s="285"/>
      <c r="O10" s="449" t="str">
        <f>IF(P10=$X$10,"","○")</f>
        <v/>
      </c>
      <c r="P10" s="351">
        <v>33.4</v>
      </c>
      <c r="Q10" s="379" t="s">
        <v>504</v>
      </c>
      <c r="R10" s="273" t="str">
        <f>IF(S10=$Z$10,"","○")</f>
        <v/>
      </c>
      <c r="S10" s="351">
        <v>1.8700000000000001E-2</v>
      </c>
      <c r="T10" s="390" t="s">
        <v>276</v>
      </c>
      <c r="X10" s="355">
        <v>33.4</v>
      </c>
      <c r="Y10" s="443" t="s">
        <v>504</v>
      </c>
      <c r="Z10" s="355">
        <v>1.8700000000000001E-2</v>
      </c>
      <c r="AA10" s="439" t="s">
        <v>56</v>
      </c>
    </row>
    <row r="11" spans="1:27" ht="15" customHeight="1" x14ac:dyDescent="0.4">
      <c r="A11" s="709"/>
      <c r="B11" s="656" t="s">
        <v>10</v>
      </c>
      <c r="C11" s="657"/>
      <c r="D11" s="657"/>
      <c r="E11" s="658"/>
      <c r="F11" s="319"/>
      <c r="G11" s="318" t="s">
        <v>124</v>
      </c>
      <c r="H11" s="320" t="str">
        <f t="shared" si="0"/>
        <v/>
      </c>
      <c r="I11" s="319"/>
      <c r="J11" s="318" t="s">
        <v>124</v>
      </c>
      <c r="K11" s="320" t="str">
        <f t="shared" si="1"/>
        <v/>
      </c>
      <c r="L11" s="320" t="str">
        <f t="shared" si="2"/>
        <v/>
      </c>
      <c r="M11" s="321" t="str">
        <f t="shared" si="3"/>
        <v/>
      </c>
      <c r="N11" s="285"/>
      <c r="O11" s="449" t="str">
        <f>IF(P11=$X$11,"","○")</f>
        <v/>
      </c>
      <c r="P11" s="351">
        <v>33.299999999999997</v>
      </c>
      <c r="Q11" s="379" t="s">
        <v>504</v>
      </c>
      <c r="R11" s="273" t="str">
        <f>IF(S11=$Z$11,"","○")</f>
        <v/>
      </c>
      <c r="S11" s="351">
        <v>1.8599999999999998E-2</v>
      </c>
      <c r="T11" s="390" t="s">
        <v>276</v>
      </c>
      <c r="X11" s="355">
        <v>33.299999999999997</v>
      </c>
      <c r="Y11" s="443" t="s">
        <v>504</v>
      </c>
      <c r="Z11" s="355">
        <v>1.8599999999999998E-2</v>
      </c>
      <c r="AA11" s="439" t="s">
        <v>56</v>
      </c>
    </row>
    <row r="12" spans="1:27" ht="15" customHeight="1" x14ac:dyDescent="0.4">
      <c r="A12" s="709"/>
      <c r="B12" s="656" t="s">
        <v>107</v>
      </c>
      <c r="C12" s="657"/>
      <c r="D12" s="657"/>
      <c r="E12" s="658"/>
      <c r="F12" s="319"/>
      <c r="G12" s="318" t="s">
        <v>124</v>
      </c>
      <c r="H12" s="320" t="str">
        <f t="shared" si="0"/>
        <v/>
      </c>
      <c r="I12" s="319"/>
      <c r="J12" s="318" t="s">
        <v>124</v>
      </c>
      <c r="K12" s="320" t="str">
        <f t="shared" si="1"/>
        <v/>
      </c>
      <c r="L12" s="320" t="str">
        <f t="shared" si="2"/>
        <v/>
      </c>
      <c r="M12" s="321" t="str">
        <f t="shared" si="3"/>
        <v/>
      </c>
      <c r="N12" s="285"/>
      <c r="O12" s="449" t="str">
        <f>IF(P12=$X$12,"","○")</f>
        <v/>
      </c>
      <c r="P12" s="351">
        <v>36.5</v>
      </c>
      <c r="Q12" s="379" t="s">
        <v>504</v>
      </c>
      <c r="R12" s="273" t="str">
        <f>IF(S12=$Z$12,"","○")</f>
        <v/>
      </c>
      <c r="S12" s="351">
        <v>1.8700000000000001E-2</v>
      </c>
      <c r="T12" s="390" t="s">
        <v>276</v>
      </c>
      <c r="X12" s="355">
        <v>36.5</v>
      </c>
      <c r="Y12" s="443" t="s">
        <v>504</v>
      </c>
      <c r="Z12" s="355">
        <v>1.8700000000000001E-2</v>
      </c>
      <c r="AA12" s="439" t="s">
        <v>56</v>
      </c>
    </row>
    <row r="13" spans="1:27" ht="15" customHeight="1" x14ac:dyDescent="0.4">
      <c r="A13" s="709"/>
      <c r="B13" s="656" t="s">
        <v>12</v>
      </c>
      <c r="C13" s="657"/>
      <c r="D13" s="657"/>
      <c r="E13" s="658"/>
      <c r="F13" s="319"/>
      <c r="G13" s="318" t="s">
        <v>124</v>
      </c>
      <c r="H13" s="320" t="str">
        <f t="shared" si="0"/>
        <v/>
      </c>
      <c r="I13" s="319"/>
      <c r="J13" s="318" t="s">
        <v>124</v>
      </c>
      <c r="K13" s="320" t="str">
        <f t="shared" si="1"/>
        <v/>
      </c>
      <c r="L13" s="320" t="str">
        <f t="shared" si="2"/>
        <v/>
      </c>
      <c r="M13" s="321" t="str">
        <f t="shared" si="3"/>
        <v/>
      </c>
      <c r="N13" s="285"/>
      <c r="O13" s="449" t="str">
        <f>IF(P13=$X$13,"","○")</f>
        <v/>
      </c>
      <c r="P13" s="380">
        <v>38</v>
      </c>
      <c r="Q13" s="379" t="s">
        <v>504</v>
      </c>
      <c r="R13" s="273" t="str">
        <f>IF(S13=$Z$13,"","○")</f>
        <v/>
      </c>
      <c r="S13" s="351">
        <v>1.8800000000000001E-2</v>
      </c>
      <c r="T13" s="390" t="s">
        <v>276</v>
      </c>
      <c r="X13" s="397">
        <v>38</v>
      </c>
      <c r="Y13" s="443" t="s">
        <v>504</v>
      </c>
      <c r="Z13" s="355">
        <v>1.8800000000000001E-2</v>
      </c>
      <c r="AA13" s="439" t="s">
        <v>56</v>
      </c>
    </row>
    <row r="14" spans="1:27" ht="15" customHeight="1" x14ac:dyDescent="0.4">
      <c r="A14" s="709"/>
      <c r="B14" s="656" t="s">
        <v>13</v>
      </c>
      <c r="C14" s="657"/>
      <c r="D14" s="657"/>
      <c r="E14" s="658"/>
      <c r="F14" s="319"/>
      <c r="G14" s="318" t="s">
        <v>124</v>
      </c>
      <c r="H14" s="320" t="str">
        <f t="shared" si="0"/>
        <v/>
      </c>
      <c r="I14" s="319"/>
      <c r="J14" s="318" t="s">
        <v>124</v>
      </c>
      <c r="K14" s="320" t="str">
        <f t="shared" si="1"/>
        <v/>
      </c>
      <c r="L14" s="320" t="str">
        <f t="shared" si="2"/>
        <v/>
      </c>
      <c r="M14" s="321" t="str">
        <f t="shared" si="3"/>
        <v/>
      </c>
      <c r="N14" s="285"/>
      <c r="O14" s="449" t="str">
        <f>IF(P14=$X$14,"","○")</f>
        <v/>
      </c>
      <c r="P14" s="351">
        <v>38.9</v>
      </c>
      <c r="Q14" s="379" t="s">
        <v>504</v>
      </c>
      <c r="R14" s="273" t="str">
        <f>IF(S14=$Z$14,"","○")</f>
        <v/>
      </c>
      <c r="S14" s="351">
        <v>1.9300000000000001E-2</v>
      </c>
      <c r="T14" s="390" t="s">
        <v>276</v>
      </c>
      <c r="X14" s="355">
        <v>38.9</v>
      </c>
      <c r="Y14" s="443" t="s">
        <v>504</v>
      </c>
      <c r="Z14" s="355">
        <v>1.9300000000000001E-2</v>
      </c>
      <c r="AA14" s="439" t="s">
        <v>56</v>
      </c>
    </row>
    <row r="15" spans="1:27" ht="15" customHeight="1" x14ac:dyDescent="0.4">
      <c r="A15" s="709"/>
      <c r="B15" s="656" t="s">
        <v>14</v>
      </c>
      <c r="C15" s="657"/>
      <c r="D15" s="657"/>
      <c r="E15" s="658"/>
      <c r="F15" s="319"/>
      <c r="G15" s="318" t="s">
        <v>124</v>
      </c>
      <c r="H15" s="320" t="str">
        <f t="shared" si="0"/>
        <v/>
      </c>
      <c r="I15" s="319"/>
      <c r="J15" s="318" t="s">
        <v>124</v>
      </c>
      <c r="K15" s="320" t="str">
        <f t="shared" si="1"/>
        <v/>
      </c>
      <c r="L15" s="320" t="str">
        <f t="shared" si="2"/>
        <v/>
      </c>
      <c r="M15" s="321" t="str">
        <f t="shared" si="3"/>
        <v/>
      </c>
      <c r="N15" s="285"/>
      <c r="O15" s="449" t="str">
        <f>IF(P15=$X$15,"","○")</f>
        <v/>
      </c>
      <c r="P15" s="351">
        <v>41.8</v>
      </c>
      <c r="Q15" s="379" t="s">
        <v>504</v>
      </c>
      <c r="R15" s="273" t="str">
        <f>IF(S15=$Z$15,"","○")</f>
        <v/>
      </c>
      <c r="S15" s="351">
        <v>2.0199999999999999E-2</v>
      </c>
      <c r="T15" s="390" t="s">
        <v>276</v>
      </c>
      <c r="X15" s="355">
        <v>41.8</v>
      </c>
      <c r="Y15" s="443" t="s">
        <v>504</v>
      </c>
      <c r="Z15" s="355">
        <v>2.0199999999999999E-2</v>
      </c>
      <c r="AA15" s="439" t="s">
        <v>56</v>
      </c>
    </row>
    <row r="16" spans="1:27" ht="15" customHeight="1" x14ac:dyDescent="0.4">
      <c r="A16" s="709"/>
      <c r="B16" s="656" t="s">
        <v>15</v>
      </c>
      <c r="C16" s="657"/>
      <c r="D16" s="657"/>
      <c r="E16" s="658"/>
      <c r="F16" s="319"/>
      <c r="G16" s="318" t="s">
        <v>463</v>
      </c>
      <c r="H16" s="320" t="str">
        <f t="shared" si="0"/>
        <v/>
      </c>
      <c r="I16" s="319"/>
      <c r="J16" s="318" t="s">
        <v>463</v>
      </c>
      <c r="K16" s="320" t="str">
        <f t="shared" si="1"/>
        <v/>
      </c>
      <c r="L16" s="320" t="str">
        <f t="shared" si="2"/>
        <v/>
      </c>
      <c r="M16" s="321" t="str">
        <f t="shared" si="3"/>
        <v/>
      </c>
      <c r="N16" s="285"/>
      <c r="O16" s="449" t="str">
        <f>IF(P16=$X$16,"","○")</f>
        <v/>
      </c>
      <c r="P16" s="380">
        <v>40</v>
      </c>
      <c r="Q16" s="379" t="s">
        <v>17</v>
      </c>
      <c r="R16" s="273" t="str">
        <f>IF(S16=$Z$16,"","○")</f>
        <v/>
      </c>
      <c r="S16" s="351">
        <v>2.0400000000000001E-2</v>
      </c>
      <c r="T16" s="390" t="s">
        <v>276</v>
      </c>
      <c r="X16" s="397">
        <v>40</v>
      </c>
      <c r="Y16" s="443" t="s">
        <v>17</v>
      </c>
      <c r="Z16" s="355">
        <v>2.0400000000000001E-2</v>
      </c>
      <c r="AA16" s="439" t="s">
        <v>56</v>
      </c>
    </row>
    <row r="17" spans="1:32" ht="15" customHeight="1" x14ac:dyDescent="0.4">
      <c r="A17" s="709"/>
      <c r="B17" s="656" t="s">
        <v>18</v>
      </c>
      <c r="C17" s="657"/>
      <c r="D17" s="657"/>
      <c r="E17" s="658"/>
      <c r="F17" s="319"/>
      <c r="G17" s="318" t="s">
        <v>463</v>
      </c>
      <c r="H17" s="320" t="str">
        <f t="shared" si="0"/>
        <v/>
      </c>
      <c r="I17" s="319"/>
      <c r="J17" s="318" t="s">
        <v>463</v>
      </c>
      <c r="K17" s="320" t="str">
        <f t="shared" si="1"/>
        <v/>
      </c>
      <c r="L17" s="320" t="str">
        <f t="shared" si="2"/>
        <v/>
      </c>
      <c r="M17" s="321" t="str">
        <f t="shared" si="3"/>
        <v/>
      </c>
      <c r="N17" s="285"/>
      <c r="O17" s="449" t="str">
        <f>IF(P17=$X$17,"","○")</f>
        <v/>
      </c>
      <c r="P17" s="351">
        <v>34.1</v>
      </c>
      <c r="Q17" s="379" t="s">
        <v>17</v>
      </c>
      <c r="R17" s="273" t="str">
        <f>IF(S17=$Z$17,"","○")</f>
        <v/>
      </c>
      <c r="S17" s="351">
        <v>2.4500000000000001E-2</v>
      </c>
      <c r="T17" s="390" t="s">
        <v>276</v>
      </c>
      <c r="X17" s="355">
        <v>34.1</v>
      </c>
      <c r="Y17" s="443" t="s">
        <v>17</v>
      </c>
      <c r="Z17" s="355">
        <v>2.4500000000000001E-2</v>
      </c>
      <c r="AA17" s="439" t="s">
        <v>56</v>
      </c>
    </row>
    <row r="18" spans="1:32" ht="15" customHeight="1" x14ac:dyDescent="0.4">
      <c r="A18" s="709"/>
      <c r="B18" s="659" t="s">
        <v>19</v>
      </c>
      <c r="C18" s="696" t="s">
        <v>20</v>
      </c>
      <c r="D18" s="696"/>
      <c r="E18" s="696"/>
      <c r="F18" s="319"/>
      <c r="G18" s="318" t="s">
        <v>463</v>
      </c>
      <c r="H18" s="320" t="str">
        <f t="shared" si="0"/>
        <v/>
      </c>
      <c r="I18" s="319"/>
      <c r="J18" s="318" t="s">
        <v>463</v>
      </c>
      <c r="K18" s="320" t="str">
        <f t="shared" si="1"/>
        <v/>
      </c>
      <c r="L18" s="320" t="str">
        <f t="shared" si="2"/>
        <v/>
      </c>
      <c r="M18" s="321" t="str">
        <f t="shared" si="3"/>
        <v/>
      </c>
      <c r="N18" s="285"/>
      <c r="O18" s="449" t="str">
        <f>IF(P18=$X$18,"","○")</f>
        <v/>
      </c>
      <c r="P18" s="351">
        <v>50.1</v>
      </c>
      <c r="Q18" s="379" t="s">
        <v>91</v>
      </c>
      <c r="R18" s="273" t="str">
        <f>IF(S18=$Z$18,"","○")</f>
        <v/>
      </c>
      <c r="S18" s="351">
        <v>1.6299999999999999E-2</v>
      </c>
      <c r="T18" s="390" t="s">
        <v>276</v>
      </c>
      <c r="X18" s="355">
        <v>50.1</v>
      </c>
      <c r="Y18" s="443" t="s">
        <v>91</v>
      </c>
      <c r="Z18" s="355">
        <v>1.6299999999999999E-2</v>
      </c>
      <c r="AA18" s="439" t="s">
        <v>56</v>
      </c>
    </row>
    <row r="19" spans="1:32" ht="15" customHeight="1" x14ac:dyDescent="0.4">
      <c r="A19" s="709"/>
      <c r="B19" s="659"/>
      <c r="C19" s="696" t="s">
        <v>21</v>
      </c>
      <c r="D19" s="696"/>
      <c r="E19" s="696"/>
      <c r="F19" s="319"/>
      <c r="G19" s="318" t="s">
        <v>262</v>
      </c>
      <c r="H19" s="320" t="str">
        <f t="shared" si="0"/>
        <v/>
      </c>
      <c r="I19" s="319"/>
      <c r="J19" s="318" t="s">
        <v>262</v>
      </c>
      <c r="K19" s="320" t="str">
        <f t="shared" si="1"/>
        <v/>
      </c>
      <c r="L19" s="320" t="str">
        <f t="shared" si="2"/>
        <v/>
      </c>
      <c r="M19" s="321" t="str">
        <f t="shared" si="3"/>
        <v/>
      </c>
      <c r="N19" s="285"/>
      <c r="O19" s="449" t="str">
        <f>IF(P19=$X$19,"","○")</f>
        <v/>
      </c>
      <c r="P19" s="351">
        <v>46.1</v>
      </c>
      <c r="Q19" s="379" t="s">
        <v>468</v>
      </c>
      <c r="R19" s="273" t="str">
        <f>IF(S19=$Z$19,"","○")</f>
        <v/>
      </c>
      <c r="S19" s="351">
        <v>1.44E-2</v>
      </c>
      <c r="T19" s="390" t="s">
        <v>276</v>
      </c>
      <c r="X19" s="355">
        <v>46.1</v>
      </c>
      <c r="Y19" s="443" t="s">
        <v>468</v>
      </c>
      <c r="Z19" s="355">
        <v>1.44E-2</v>
      </c>
      <c r="AA19" s="439" t="s">
        <v>56</v>
      </c>
    </row>
    <row r="20" spans="1:32" ht="15" customHeight="1" x14ac:dyDescent="0.4">
      <c r="A20" s="709"/>
      <c r="B20" s="659" t="s">
        <v>402</v>
      </c>
      <c r="C20" s="696" t="s">
        <v>22</v>
      </c>
      <c r="D20" s="696"/>
      <c r="E20" s="696"/>
      <c r="F20" s="319"/>
      <c r="G20" s="318" t="s">
        <v>463</v>
      </c>
      <c r="H20" s="320" t="str">
        <f t="shared" si="0"/>
        <v/>
      </c>
      <c r="I20" s="319"/>
      <c r="J20" s="318" t="s">
        <v>463</v>
      </c>
      <c r="K20" s="320" t="str">
        <f t="shared" si="1"/>
        <v/>
      </c>
      <c r="L20" s="320" t="str">
        <f t="shared" si="2"/>
        <v/>
      </c>
      <c r="M20" s="321" t="str">
        <f t="shared" si="3"/>
        <v/>
      </c>
      <c r="N20" s="285"/>
      <c r="O20" s="449" t="str">
        <f>IF(P20=$X$20,"","○")</f>
        <v/>
      </c>
      <c r="P20" s="351">
        <v>54.7</v>
      </c>
      <c r="Q20" s="379" t="s">
        <v>91</v>
      </c>
      <c r="R20" s="273" t="str">
        <f>IF(S20=$Z$20,"","○")</f>
        <v/>
      </c>
      <c r="S20" s="351">
        <v>1.3899999999999999E-2</v>
      </c>
      <c r="T20" s="390" t="s">
        <v>276</v>
      </c>
      <c r="X20" s="355">
        <v>54.7</v>
      </c>
      <c r="Y20" s="443" t="s">
        <v>91</v>
      </c>
      <c r="Z20" s="355">
        <v>1.3899999999999999E-2</v>
      </c>
      <c r="AA20" s="439" t="s">
        <v>56</v>
      </c>
    </row>
    <row r="21" spans="1:32" ht="15" customHeight="1" thickBot="1" x14ac:dyDescent="0.45">
      <c r="A21" s="709"/>
      <c r="B21" s="659"/>
      <c r="C21" s="696" t="s">
        <v>50</v>
      </c>
      <c r="D21" s="696"/>
      <c r="E21" s="696"/>
      <c r="F21" s="319"/>
      <c r="G21" s="318" t="s">
        <v>262</v>
      </c>
      <c r="H21" s="320" t="str">
        <f t="shared" si="0"/>
        <v/>
      </c>
      <c r="I21" s="319"/>
      <c r="J21" s="318" t="s">
        <v>262</v>
      </c>
      <c r="K21" s="320" t="str">
        <f t="shared" si="1"/>
        <v/>
      </c>
      <c r="L21" s="320" t="str">
        <f t="shared" si="2"/>
        <v/>
      </c>
      <c r="M21" s="321" t="str">
        <f t="shared" si="3"/>
        <v/>
      </c>
      <c r="N21" s="285"/>
      <c r="O21" s="449" t="str">
        <f>IF(P21=$X$21,"","○")</f>
        <v/>
      </c>
      <c r="P21" s="381">
        <v>38.4</v>
      </c>
      <c r="Q21" s="382" t="s">
        <v>468</v>
      </c>
      <c r="R21" s="273" t="str">
        <f>IF(S21=$Z$21,"","○")</f>
        <v/>
      </c>
      <c r="S21" s="381">
        <v>1.3899999999999999E-2</v>
      </c>
      <c r="T21" s="391" t="s">
        <v>276</v>
      </c>
      <c r="X21" s="355">
        <v>38.4</v>
      </c>
      <c r="Y21" s="443" t="s">
        <v>468</v>
      </c>
      <c r="Z21" s="355">
        <v>1.3899999999999999E-2</v>
      </c>
      <c r="AA21" s="439" t="s">
        <v>56</v>
      </c>
    </row>
    <row r="22" spans="1:32" ht="15" customHeight="1" x14ac:dyDescent="0.4">
      <c r="A22" s="709"/>
      <c r="B22" s="642" t="s">
        <v>23</v>
      </c>
      <c r="C22" s="717" t="s">
        <v>490</v>
      </c>
      <c r="D22" s="717"/>
      <c r="E22" s="717"/>
      <c r="F22" s="347"/>
      <c r="G22" s="448" t="s">
        <v>16</v>
      </c>
      <c r="H22" s="348" t="str">
        <f t="shared" si="0"/>
        <v/>
      </c>
      <c r="I22" s="347"/>
      <c r="J22" s="448" t="s">
        <v>16</v>
      </c>
      <c r="K22" s="348" t="str">
        <f t="shared" si="1"/>
        <v/>
      </c>
      <c r="L22" s="348" t="str">
        <f t="shared" si="2"/>
        <v/>
      </c>
      <c r="M22" s="349" t="str">
        <f t="shared" si="3"/>
        <v/>
      </c>
      <c r="N22" s="285"/>
      <c r="O22" s="449" t="str">
        <f>IF(P22=$X$22,"","○")</f>
        <v/>
      </c>
      <c r="P22" s="383">
        <v>28.7</v>
      </c>
      <c r="Q22" s="384" t="s">
        <v>17</v>
      </c>
      <c r="R22" s="273" t="str">
        <f>IF(S22=$Z$22,"","○")</f>
        <v/>
      </c>
      <c r="S22" s="392">
        <v>2.46E-2</v>
      </c>
      <c r="T22" s="384" t="s">
        <v>276</v>
      </c>
      <c r="X22" s="398">
        <v>28.7</v>
      </c>
      <c r="Y22" s="443" t="s">
        <v>17</v>
      </c>
      <c r="Z22" s="355">
        <v>2.46E-2</v>
      </c>
      <c r="AA22" s="439" t="s">
        <v>56</v>
      </c>
    </row>
    <row r="23" spans="1:32" ht="15" customHeight="1" thickBot="1" x14ac:dyDescent="0.45">
      <c r="A23" s="709"/>
      <c r="B23" s="642"/>
      <c r="C23" s="717" t="s">
        <v>24</v>
      </c>
      <c r="D23" s="717"/>
      <c r="E23" s="717"/>
      <c r="F23" s="347"/>
      <c r="G23" s="448" t="s">
        <v>16</v>
      </c>
      <c r="H23" s="348" t="str">
        <f t="shared" si="0"/>
        <v/>
      </c>
      <c r="I23" s="347"/>
      <c r="J23" s="448" t="s">
        <v>16</v>
      </c>
      <c r="K23" s="348" t="str">
        <f t="shared" si="1"/>
        <v/>
      </c>
      <c r="L23" s="348" t="str">
        <f t="shared" si="2"/>
        <v/>
      </c>
      <c r="M23" s="349" t="str">
        <f t="shared" si="3"/>
        <v/>
      </c>
      <c r="N23" s="285"/>
      <c r="O23" s="449" t="str">
        <f>IF(P23=$X$23,"","○")</f>
        <v/>
      </c>
      <c r="P23" s="385">
        <v>26.1</v>
      </c>
      <c r="Q23" s="386" t="s">
        <v>17</v>
      </c>
      <c r="R23" s="273" t="str">
        <f>IF(S23=$Z$23,"","○")</f>
        <v/>
      </c>
      <c r="S23" s="385">
        <v>2.4299999999999999E-2</v>
      </c>
      <c r="T23" s="386" t="s">
        <v>276</v>
      </c>
      <c r="X23" s="355">
        <v>26.1</v>
      </c>
      <c r="Y23" s="443" t="s">
        <v>17</v>
      </c>
      <c r="Z23" s="355">
        <v>2.4299999999999999E-2</v>
      </c>
      <c r="AA23" s="439" t="s">
        <v>56</v>
      </c>
    </row>
    <row r="24" spans="1:32" ht="15" customHeight="1" x14ac:dyDescent="0.4">
      <c r="A24" s="709"/>
      <c r="B24" s="642"/>
      <c r="C24" s="696" t="s">
        <v>25</v>
      </c>
      <c r="D24" s="696"/>
      <c r="E24" s="696"/>
      <c r="F24" s="347"/>
      <c r="G24" s="448" t="s">
        <v>16</v>
      </c>
      <c r="H24" s="348" t="str">
        <f t="shared" si="0"/>
        <v/>
      </c>
      <c r="I24" s="347"/>
      <c r="J24" s="448" t="s">
        <v>16</v>
      </c>
      <c r="K24" s="348" t="str">
        <f t="shared" si="1"/>
        <v/>
      </c>
      <c r="L24" s="348" t="str">
        <f t="shared" si="2"/>
        <v/>
      </c>
      <c r="M24" s="349" t="str">
        <f t="shared" si="3"/>
        <v/>
      </c>
      <c r="N24" s="285"/>
      <c r="O24" s="449" t="str">
        <f>IF(P24=$X$24,"","○")</f>
        <v/>
      </c>
      <c r="P24" s="387">
        <v>27.8</v>
      </c>
      <c r="Q24" s="388" t="s">
        <v>17</v>
      </c>
      <c r="R24" s="273" t="str">
        <f>IF(S24=$Z$24,"","○")</f>
        <v/>
      </c>
      <c r="S24" s="387">
        <v>2.5899999999999999E-2</v>
      </c>
      <c r="T24" s="393" t="s">
        <v>276</v>
      </c>
      <c r="X24" s="355">
        <v>27.8</v>
      </c>
      <c r="Y24" s="443" t="s">
        <v>17</v>
      </c>
      <c r="Z24" s="355">
        <v>2.5899999999999999E-2</v>
      </c>
      <c r="AA24" s="439" t="s">
        <v>56</v>
      </c>
    </row>
    <row r="25" spans="1:32" ht="15" customHeight="1" x14ac:dyDescent="0.4">
      <c r="A25" s="709"/>
      <c r="B25" s="642" t="s">
        <v>26</v>
      </c>
      <c r="C25" s="642"/>
      <c r="D25" s="642"/>
      <c r="E25" s="642"/>
      <c r="F25" s="319"/>
      <c r="G25" s="318" t="s">
        <v>463</v>
      </c>
      <c r="H25" s="320" t="str">
        <f t="shared" si="0"/>
        <v/>
      </c>
      <c r="I25" s="319"/>
      <c r="J25" s="318" t="s">
        <v>463</v>
      </c>
      <c r="K25" s="320" t="str">
        <f t="shared" si="1"/>
        <v/>
      </c>
      <c r="L25" s="320" t="str">
        <f t="shared" si="2"/>
        <v/>
      </c>
      <c r="M25" s="321" t="str">
        <f t="shared" si="3"/>
        <v/>
      </c>
      <c r="N25" s="285"/>
      <c r="O25" s="449" t="str">
        <f>IF(P25=$X$25,"","○")</f>
        <v/>
      </c>
      <c r="P25" s="380">
        <v>29</v>
      </c>
      <c r="Q25" s="379" t="s">
        <v>17</v>
      </c>
      <c r="R25" s="273" t="str">
        <f>IF(S25=$Z$25,"","○")</f>
        <v/>
      </c>
      <c r="S25" s="351">
        <v>2.9899999999999999E-2</v>
      </c>
      <c r="T25" s="390" t="s">
        <v>276</v>
      </c>
      <c r="X25" s="397">
        <v>29</v>
      </c>
      <c r="Y25" s="443" t="s">
        <v>17</v>
      </c>
      <c r="Z25" s="355">
        <v>2.9899999999999999E-2</v>
      </c>
      <c r="AA25" s="439" t="s">
        <v>56</v>
      </c>
    </row>
    <row r="26" spans="1:32" ht="15" customHeight="1" x14ac:dyDescent="0.4">
      <c r="A26" s="709"/>
      <c r="B26" s="642" t="s">
        <v>27</v>
      </c>
      <c r="C26" s="642"/>
      <c r="D26" s="642"/>
      <c r="E26" s="642"/>
      <c r="F26" s="319"/>
      <c r="G26" s="318" t="s">
        <v>463</v>
      </c>
      <c r="H26" s="320" t="str">
        <f t="shared" si="0"/>
        <v/>
      </c>
      <c r="I26" s="319"/>
      <c r="J26" s="318" t="s">
        <v>463</v>
      </c>
      <c r="K26" s="320" t="str">
        <f t="shared" si="1"/>
        <v/>
      </c>
      <c r="L26" s="320" t="str">
        <f t="shared" si="2"/>
        <v/>
      </c>
      <c r="M26" s="321" t="str">
        <f t="shared" si="3"/>
        <v/>
      </c>
      <c r="N26" s="285"/>
      <c r="O26" s="449" t="str">
        <f>IF(P26=$X$26,"","○")</f>
        <v/>
      </c>
      <c r="P26" s="351">
        <v>37.299999999999997</v>
      </c>
      <c r="Q26" s="379" t="s">
        <v>17</v>
      </c>
      <c r="R26" s="273" t="str">
        <f>IF(S26=$Z$26,"","○")</f>
        <v/>
      </c>
      <c r="S26" s="351">
        <v>2.0899999999999998E-2</v>
      </c>
      <c r="T26" s="390" t="s">
        <v>276</v>
      </c>
      <c r="X26" s="355">
        <v>37.299999999999997</v>
      </c>
      <c r="Y26" s="443" t="s">
        <v>17</v>
      </c>
      <c r="Z26" s="355">
        <v>2.0899999999999998E-2</v>
      </c>
      <c r="AA26" s="439" t="s">
        <v>56</v>
      </c>
    </row>
    <row r="27" spans="1:32" ht="15" customHeight="1" x14ac:dyDescent="0.4">
      <c r="A27" s="709"/>
      <c r="B27" s="642" t="s">
        <v>28</v>
      </c>
      <c r="C27" s="642"/>
      <c r="D27" s="642"/>
      <c r="E27" s="642"/>
      <c r="F27" s="319"/>
      <c r="G27" s="318" t="s">
        <v>262</v>
      </c>
      <c r="H27" s="320" t="str">
        <f t="shared" si="0"/>
        <v/>
      </c>
      <c r="I27" s="319"/>
      <c r="J27" s="318" t="s">
        <v>262</v>
      </c>
      <c r="K27" s="320" t="str">
        <f t="shared" si="1"/>
        <v/>
      </c>
      <c r="L27" s="320" t="str">
        <f t="shared" si="2"/>
        <v/>
      </c>
      <c r="M27" s="321" t="str">
        <f t="shared" si="3"/>
        <v/>
      </c>
      <c r="N27" s="285"/>
      <c r="O27" s="449" t="str">
        <f>IF(P27=$X$27,"","○")</f>
        <v/>
      </c>
      <c r="P27" s="351">
        <v>18.399999999999999</v>
      </c>
      <c r="Q27" s="379" t="s">
        <v>468</v>
      </c>
      <c r="R27" s="273" t="str">
        <f>IF(S27=$Z$27,"","○")</f>
        <v/>
      </c>
      <c r="S27" s="394">
        <v>1.09E-2</v>
      </c>
      <c r="T27" s="390" t="s">
        <v>276</v>
      </c>
      <c r="X27" s="355">
        <v>18.399999999999999</v>
      </c>
      <c r="Y27" s="443" t="s">
        <v>468</v>
      </c>
      <c r="Z27" s="374">
        <v>1.09E-2</v>
      </c>
      <c r="AA27" s="439" t="s">
        <v>56</v>
      </c>
    </row>
    <row r="28" spans="1:32" ht="15" customHeight="1" x14ac:dyDescent="0.4">
      <c r="A28" s="709"/>
      <c r="B28" s="642" t="s">
        <v>29</v>
      </c>
      <c r="C28" s="642"/>
      <c r="D28" s="642"/>
      <c r="E28" s="642"/>
      <c r="F28" s="319"/>
      <c r="G28" s="318" t="s">
        <v>262</v>
      </c>
      <c r="H28" s="320" t="str">
        <f t="shared" si="0"/>
        <v/>
      </c>
      <c r="I28" s="319"/>
      <c r="J28" s="318" t="s">
        <v>262</v>
      </c>
      <c r="K28" s="320" t="str">
        <f t="shared" si="1"/>
        <v/>
      </c>
      <c r="L28" s="320" t="str">
        <f t="shared" si="2"/>
        <v/>
      </c>
      <c r="M28" s="321" t="str">
        <f t="shared" si="3"/>
        <v/>
      </c>
      <c r="N28" s="285"/>
      <c r="O28" s="449" t="str">
        <f>IF(P28=$X$28,"","○")</f>
        <v/>
      </c>
      <c r="P28" s="351">
        <v>3.23</v>
      </c>
      <c r="Q28" s="379" t="s">
        <v>468</v>
      </c>
      <c r="R28" s="273" t="str">
        <f>IF(S28=$Z$28,"","○")</f>
        <v/>
      </c>
      <c r="S28" s="351">
        <v>2.64E-2</v>
      </c>
      <c r="T28" s="390" t="s">
        <v>276</v>
      </c>
      <c r="X28" s="355">
        <v>3.23</v>
      </c>
      <c r="Y28" s="443" t="s">
        <v>468</v>
      </c>
      <c r="Z28" s="355">
        <v>2.64E-2</v>
      </c>
      <c r="AA28" s="439" t="s">
        <v>56</v>
      </c>
    </row>
    <row r="29" spans="1:32" ht="15" customHeight="1" x14ac:dyDescent="0.4">
      <c r="A29" s="709"/>
      <c r="B29" s="642" t="s">
        <v>30</v>
      </c>
      <c r="C29" s="642"/>
      <c r="D29" s="642"/>
      <c r="E29" s="642"/>
      <c r="F29" s="319"/>
      <c r="G29" s="318" t="s">
        <v>262</v>
      </c>
      <c r="H29" s="320" t="str">
        <f t="shared" si="0"/>
        <v/>
      </c>
      <c r="I29" s="319"/>
      <c r="J29" s="318" t="s">
        <v>262</v>
      </c>
      <c r="K29" s="320" t="str">
        <f t="shared" si="1"/>
        <v/>
      </c>
      <c r="L29" s="320" t="str">
        <f t="shared" si="2"/>
        <v/>
      </c>
      <c r="M29" s="321" t="str">
        <f t="shared" si="3"/>
        <v/>
      </c>
      <c r="N29" s="285"/>
      <c r="O29" s="449" t="str">
        <f>IF(P29=$X$29,"","○")</f>
        <v/>
      </c>
      <c r="P29" s="381">
        <v>7.53</v>
      </c>
      <c r="Q29" s="382" t="s">
        <v>468</v>
      </c>
      <c r="R29" s="275" t="str">
        <f>IF(S29=$Z$29,"","○")</f>
        <v/>
      </c>
      <c r="S29" s="395">
        <v>4.2000000000000003E-2</v>
      </c>
      <c r="T29" s="390" t="s">
        <v>276</v>
      </c>
      <c r="X29" s="355">
        <v>7.53</v>
      </c>
      <c r="Y29" s="399" t="s">
        <v>468</v>
      </c>
      <c r="Z29" s="400">
        <v>4.2000000000000003E-2</v>
      </c>
      <c r="AA29" s="440" t="s">
        <v>56</v>
      </c>
    </row>
    <row r="30" spans="1:32" ht="15" customHeight="1" x14ac:dyDescent="0.4">
      <c r="A30" s="709"/>
      <c r="B30" s="710" t="s">
        <v>405</v>
      </c>
      <c r="C30" s="713"/>
      <c r="D30" s="489"/>
      <c r="E30" s="490"/>
      <c r="F30" s="347"/>
      <c r="G30" s="350"/>
      <c r="H30" s="348" t="str">
        <f t="shared" si="0"/>
        <v/>
      </c>
      <c r="I30" s="347"/>
      <c r="J30" s="350"/>
      <c r="K30" s="348" t="str">
        <f>IF(I30="","",I30*P30)</f>
        <v/>
      </c>
      <c r="L30" s="348" t="str">
        <f>IF(F30="",IF(I30="","",-(I30*P30)),(F30-I30)*P30)</f>
        <v/>
      </c>
      <c r="M30" s="349" t="str">
        <f>IF(L30="","",L30*S30*44/12)</f>
        <v/>
      </c>
      <c r="N30" s="285"/>
      <c r="O30" s="277"/>
      <c r="P30" s="351"/>
      <c r="Q30" s="352"/>
      <c r="R30" s="278"/>
      <c r="S30" s="351"/>
      <c r="T30" s="353"/>
      <c r="X30" s="286"/>
      <c r="Y30" s="354"/>
      <c r="Z30" s="355"/>
      <c r="AA30" s="439"/>
      <c r="AE30" s="52"/>
      <c r="AF30" s="52"/>
    </row>
    <row r="31" spans="1:32" ht="15" customHeight="1" x14ac:dyDescent="0.4">
      <c r="A31" s="709"/>
      <c r="B31" s="711"/>
      <c r="C31" s="713"/>
      <c r="D31" s="489"/>
      <c r="E31" s="490"/>
      <c r="F31" s="347"/>
      <c r="G31" s="350"/>
      <c r="H31" s="348" t="str">
        <f t="shared" si="0"/>
        <v/>
      </c>
      <c r="I31" s="347"/>
      <c r="J31" s="350"/>
      <c r="K31" s="348" t="str">
        <f>IF(I31="","",I31*P31)</f>
        <v/>
      </c>
      <c r="L31" s="348" t="str">
        <f>IF(F31="",IF(I31="","",-(I31*P31)),(F31-I31)*P31)</f>
        <v/>
      </c>
      <c r="M31" s="349" t="str">
        <f t="shared" ref="M31:M34" si="4">IF(L31="","",L31*S31*44/12)</f>
        <v/>
      </c>
      <c r="N31" s="285"/>
      <c r="O31" s="356"/>
      <c r="P31" s="351"/>
      <c r="Q31" s="352"/>
      <c r="R31" s="278"/>
      <c r="S31" s="351"/>
      <c r="T31" s="352"/>
      <c r="X31" s="286"/>
      <c r="Y31" s="451"/>
      <c r="Z31" s="355"/>
      <c r="AA31" s="439"/>
      <c r="AE31" s="52"/>
      <c r="AF31" s="52"/>
    </row>
    <row r="32" spans="1:32" ht="15" customHeight="1" x14ac:dyDescent="0.4">
      <c r="A32" s="709"/>
      <c r="B32" s="711"/>
      <c r="C32" s="713"/>
      <c r="D32" s="489"/>
      <c r="E32" s="490"/>
      <c r="F32" s="347"/>
      <c r="G32" s="350"/>
      <c r="H32" s="348" t="str">
        <f t="shared" si="0"/>
        <v/>
      </c>
      <c r="I32" s="347"/>
      <c r="J32" s="350"/>
      <c r="K32" s="348" t="str">
        <f>IF(I32="","",I32*P32)</f>
        <v/>
      </c>
      <c r="L32" s="348" t="str">
        <f t="shared" ref="L32:L34" si="5">IF(F32="",IF(I32="","",-(I32*P32)),(F32-I32)*P32)</f>
        <v/>
      </c>
      <c r="M32" s="349" t="str">
        <f t="shared" si="4"/>
        <v/>
      </c>
      <c r="N32" s="285"/>
      <c r="O32" s="356"/>
      <c r="P32" s="351"/>
      <c r="Q32" s="352"/>
      <c r="R32" s="278"/>
      <c r="S32" s="351"/>
      <c r="T32" s="352"/>
      <c r="X32" s="286"/>
      <c r="Y32" s="451"/>
      <c r="Z32" s="355"/>
      <c r="AA32" s="439"/>
      <c r="AE32" s="52"/>
      <c r="AF32" s="52"/>
    </row>
    <row r="33" spans="1:32" ht="15" customHeight="1" x14ac:dyDescent="0.4">
      <c r="A33" s="709"/>
      <c r="B33" s="711"/>
      <c r="C33" s="713"/>
      <c r="D33" s="489"/>
      <c r="E33" s="490"/>
      <c r="F33" s="347"/>
      <c r="G33" s="350"/>
      <c r="H33" s="348" t="str">
        <f t="shared" si="0"/>
        <v/>
      </c>
      <c r="I33" s="347"/>
      <c r="J33" s="350"/>
      <c r="K33" s="348" t="str">
        <f>IF(I33="","",I33*P33)</f>
        <v/>
      </c>
      <c r="L33" s="348" t="str">
        <f t="shared" si="5"/>
        <v/>
      </c>
      <c r="M33" s="349" t="str">
        <f t="shared" si="4"/>
        <v/>
      </c>
      <c r="N33" s="285"/>
      <c r="O33" s="356"/>
      <c r="P33" s="351"/>
      <c r="Q33" s="352"/>
      <c r="R33" s="276"/>
      <c r="S33" s="351"/>
      <c r="T33" s="352"/>
      <c r="X33" s="286"/>
      <c r="Y33" s="451"/>
      <c r="Z33" s="355"/>
      <c r="AA33" s="439"/>
      <c r="AE33" s="52"/>
      <c r="AF33" s="52"/>
    </row>
    <row r="34" spans="1:32" ht="15" customHeight="1" x14ac:dyDescent="0.4">
      <c r="A34" s="709"/>
      <c r="B34" s="712"/>
      <c r="C34" s="713"/>
      <c r="D34" s="489"/>
      <c r="E34" s="490"/>
      <c r="F34" s="347"/>
      <c r="G34" s="350"/>
      <c r="H34" s="348" t="str">
        <f t="shared" si="0"/>
        <v/>
      </c>
      <c r="I34" s="347"/>
      <c r="J34" s="350"/>
      <c r="K34" s="348" t="str">
        <f>IF(I34="","",I34*P34)</f>
        <v/>
      </c>
      <c r="L34" s="348" t="str">
        <f t="shared" si="5"/>
        <v/>
      </c>
      <c r="M34" s="349" t="str">
        <f t="shared" si="4"/>
        <v/>
      </c>
      <c r="N34" s="285"/>
      <c r="O34" s="279"/>
      <c r="P34" s="351"/>
      <c r="Q34" s="352"/>
      <c r="R34" s="451"/>
      <c r="S34" s="351"/>
      <c r="T34" s="352"/>
      <c r="X34" s="286"/>
      <c r="Y34" s="451"/>
      <c r="Z34" s="355"/>
      <c r="AA34" s="439"/>
      <c r="AE34" s="52"/>
      <c r="AF34" s="52"/>
    </row>
    <row r="35" spans="1:32" ht="15" customHeight="1" x14ac:dyDescent="0.4">
      <c r="A35" s="709"/>
      <c r="B35" s="651" t="s">
        <v>54</v>
      </c>
      <c r="C35" s="651"/>
      <c r="D35" s="651"/>
      <c r="E35" s="651"/>
      <c r="F35" s="651"/>
      <c r="G35" s="651"/>
      <c r="H35" s="651"/>
      <c r="I35" s="651"/>
      <c r="J35" s="651"/>
      <c r="K35" s="651"/>
      <c r="L35" s="651"/>
      <c r="M35" s="349" t="str">
        <f>IF(SUM(M8:M34)=0,"",SUM(M8:M34))</f>
        <v/>
      </c>
      <c r="N35" s="285"/>
      <c r="O35" s="279"/>
      <c r="P35" s="278"/>
      <c r="Q35" s="310"/>
      <c r="R35" s="278"/>
      <c r="S35" s="281"/>
      <c r="T35" s="280"/>
      <c r="U35" s="279"/>
      <c r="V35" s="279"/>
      <c r="X35" s="451"/>
      <c r="Y35" s="451"/>
      <c r="Z35" s="355"/>
      <c r="AA35" s="439"/>
      <c r="AE35" s="52"/>
      <c r="AF35" s="52"/>
    </row>
    <row r="36" spans="1:32" ht="21.75" customHeight="1" x14ac:dyDescent="0.4">
      <c r="A36" s="709"/>
      <c r="B36" s="660"/>
      <c r="C36" s="661"/>
      <c r="D36" s="661"/>
      <c r="E36" s="662"/>
      <c r="F36" s="651" t="s">
        <v>1</v>
      </c>
      <c r="G36" s="651"/>
      <c r="H36" s="651"/>
      <c r="I36" s="669" t="s">
        <v>46</v>
      </c>
      <c r="J36" s="669"/>
      <c r="K36" s="669"/>
      <c r="L36" s="622" t="s">
        <v>51</v>
      </c>
      <c r="M36" s="683" t="s">
        <v>72</v>
      </c>
      <c r="N36" s="285"/>
      <c r="O36" s="279"/>
      <c r="P36" s="357"/>
      <c r="Q36" s="358"/>
      <c r="R36" s="451"/>
      <c r="S36" s="359"/>
      <c r="T36" s="360"/>
      <c r="X36" s="286"/>
      <c r="Y36" s="451"/>
      <c r="Z36" s="355"/>
      <c r="AA36" s="439"/>
      <c r="AE36" s="52"/>
      <c r="AF36" s="52"/>
    </row>
    <row r="37" spans="1:32" ht="15" customHeight="1" thickBot="1" x14ac:dyDescent="0.45">
      <c r="A37" s="709"/>
      <c r="B37" s="663"/>
      <c r="C37" s="664"/>
      <c r="D37" s="664"/>
      <c r="E37" s="665"/>
      <c r="F37" s="444" t="s">
        <v>3</v>
      </c>
      <c r="G37" s="685" t="s">
        <v>491</v>
      </c>
      <c r="H37" s="687"/>
      <c r="I37" s="444" t="s">
        <v>3</v>
      </c>
      <c r="J37" s="685" t="s">
        <v>491</v>
      </c>
      <c r="K37" s="687"/>
      <c r="L37" s="623"/>
      <c r="M37" s="684"/>
      <c r="N37" s="285"/>
      <c r="O37" s="279"/>
      <c r="P37" s="357"/>
      <c r="Q37" s="358"/>
      <c r="R37" s="451"/>
      <c r="S37" s="359"/>
      <c r="T37" s="360"/>
      <c r="X37" s="286"/>
      <c r="Y37" s="451"/>
      <c r="Z37" s="355"/>
      <c r="AA37" s="439"/>
      <c r="AE37" s="52"/>
      <c r="AF37" s="52"/>
    </row>
    <row r="38" spans="1:32" ht="15" customHeight="1" thickTop="1" thickBot="1" x14ac:dyDescent="0.45">
      <c r="A38" s="709"/>
      <c r="B38" s="666"/>
      <c r="C38" s="667"/>
      <c r="D38" s="667"/>
      <c r="E38" s="668"/>
      <c r="F38" s="455" t="s">
        <v>66</v>
      </c>
      <c r="G38" s="686"/>
      <c r="H38" s="688"/>
      <c r="I38" s="455" t="s">
        <v>68</v>
      </c>
      <c r="J38" s="686"/>
      <c r="K38" s="688"/>
      <c r="L38" s="445" t="s">
        <v>492</v>
      </c>
      <c r="M38" s="445" t="s">
        <v>261</v>
      </c>
      <c r="N38" s="285"/>
      <c r="O38" s="361" t="s">
        <v>493</v>
      </c>
      <c r="P38" s="357"/>
      <c r="Q38" s="358"/>
      <c r="R38" s="451"/>
      <c r="S38" s="362"/>
      <c r="T38" s="363"/>
      <c r="U38" s="689" t="s">
        <v>494</v>
      </c>
      <c r="V38" s="690"/>
      <c r="X38" s="286"/>
      <c r="Y38" s="451"/>
      <c r="Z38" s="355"/>
      <c r="AA38" s="439"/>
      <c r="AE38" s="52"/>
      <c r="AF38" s="52"/>
    </row>
    <row r="39" spans="1:32" ht="15" customHeight="1" thickTop="1" thickBot="1" x14ac:dyDescent="0.45">
      <c r="A39" s="709"/>
      <c r="B39" s="691" t="s">
        <v>495</v>
      </c>
      <c r="C39" s="692"/>
      <c r="D39" s="692"/>
      <c r="E39" s="693"/>
      <c r="F39" s="347"/>
      <c r="G39" s="448" t="s">
        <v>262</v>
      </c>
      <c r="H39" s="364"/>
      <c r="I39" s="347"/>
      <c r="J39" s="448" t="s">
        <v>262</v>
      </c>
      <c r="K39" s="364"/>
      <c r="L39" s="348" t="str">
        <f>IF(F39="",IF(I39="","",F39-I39),F39-I39)</f>
        <v/>
      </c>
      <c r="M39" s="349" t="str">
        <f>IF(L39="","",L39*S39)</f>
        <v/>
      </c>
      <c r="N39" s="285"/>
      <c r="O39" s="279"/>
      <c r="P39" s="357"/>
      <c r="Q39" s="358"/>
      <c r="R39" s="365"/>
      <c r="S39" s="366"/>
      <c r="T39" s="367" t="s">
        <v>496</v>
      </c>
      <c r="U39" s="694"/>
      <c r="V39" s="695"/>
      <c r="X39" s="286"/>
      <c r="Y39" s="451"/>
      <c r="Z39" s="355"/>
      <c r="AA39" s="439"/>
      <c r="AE39" s="52"/>
      <c r="AF39" s="52"/>
    </row>
    <row r="40" spans="1:32" ht="15" customHeight="1" thickTop="1" thickBot="1" x14ac:dyDescent="0.45">
      <c r="A40" s="709"/>
      <c r="B40" s="651" t="s">
        <v>55</v>
      </c>
      <c r="C40" s="651"/>
      <c r="D40" s="651"/>
      <c r="E40" s="651"/>
      <c r="F40" s="651"/>
      <c r="G40" s="651"/>
      <c r="H40" s="651"/>
      <c r="I40" s="651"/>
      <c r="J40" s="651"/>
      <c r="K40" s="651"/>
      <c r="L40" s="651"/>
      <c r="M40" s="349" t="str">
        <f>IF(M39=0,"",M39)</f>
        <v/>
      </c>
      <c r="N40" s="285"/>
      <c r="O40" s="279" t="s">
        <v>497</v>
      </c>
      <c r="P40" s="451"/>
      <c r="Q40" s="310"/>
      <c r="R40" s="368"/>
      <c r="S40" s="369"/>
      <c r="T40" s="280"/>
      <c r="U40" s="279"/>
      <c r="V40" s="279"/>
      <c r="X40" s="451"/>
      <c r="Y40" s="451"/>
      <c r="Z40" s="355"/>
      <c r="AA40" s="439"/>
      <c r="AE40" s="52"/>
      <c r="AF40" s="52"/>
    </row>
    <row r="41" spans="1:32" ht="18" customHeight="1" thickTop="1" x14ac:dyDescent="0.15">
      <c r="A41" s="709"/>
      <c r="B41" s="670"/>
      <c r="C41" s="671"/>
      <c r="D41" s="671"/>
      <c r="E41" s="672"/>
      <c r="F41" s="651" t="s">
        <v>1</v>
      </c>
      <c r="G41" s="651"/>
      <c r="H41" s="651"/>
      <c r="I41" s="669" t="s">
        <v>46</v>
      </c>
      <c r="J41" s="669"/>
      <c r="K41" s="669"/>
      <c r="L41" s="622" t="s">
        <v>498</v>
      </c>
      <c r="M41" s="622" t="s">
        <v>72</v>
      </c>
      <c r="N41" s="452"/>
      <c r="O41" s="625" t="s">
        <v>119</v>
      </c>
      <c r="P41" s="635" t="s">
        <v>2</v>
      </c>
      <c r="Q41" s="635"/>
      <c r="R41" s="625" t="s">
        <v>119</v>
      </c>
      <c r="S41" s="635" t="s">
        <v>57</v>
      </c>
      <c r="T41" s="635"/>
      <c r="X41" s="635" t="s">
        <v>2</v>
      </c>
      <c r="Y41" s="635"/>
      <c r="Z41" s="635" t="s">
        <v>57</v>
      </c>
      <c r="AA41" s="635"/>
      <c r="AE41" s="52"/>
      <c r="AF41" s="52"/>
    </row>
    <row r="42" spans="1:32" ht="15" customHeight="1" x14ac:dyDescent="0.15">
      <c r="A42" s="709"/>
      <c r="B42" s="673"/>
      <c r="C42" s="674"/>
      <c r="D42" s="674"/>
      <c r="E42" s="675"/>
      <c r="F42" s="444" t="s">
        <v>3</v>
      </c>
      <c r="G42" s="651" t="s">
        <v>47</v>
      </c>
      <c r="H42" s="938" t="s">
        <v>48</v>
      </c>
      <c r="I42" s="444" t="s">
        <v>3</v>
      </c>
      <c r="J42" s="651" t="s">
        <v>47</v>
      </c>
      <c r="K42" s="938" t="s">
        <v>48</v>
      </c>
      <c r="L42" s="623"/>
      <c r="M42" s="623"/>
      <c r="N42" s="452"/>
      <c r="O42" s="626"/>
      <c r="P42" s="440" t="s">
        <v>3</v>
      </c>
      <c r="Q42" s="697" t="s">
        <v>83</v>
      </c>
      <c r="R42" s="626"/>
      <c r="S42" s="625" t="s">
        <v>3</v>
      </c>
      <c r="T42" s="698" t="s">
        <v>47</v>
      </c>
      <c r="X42" s="440" t="s">
        <v>3</v>
      </c>
      <c r="Y42" s="700" t="s">
        <v>83</v>
      </c>
      <c r="Z42" s="625" t="s">
        <v>3</v>
      </c>
      <c r="AA42" s="625" t="s">
        <v>47</v>
      </c>
      <c r="AE42" s="52"/>
      <c r="AF42" s="52"/>
    </row>
    <row r="43" spans="1:32" ht="15" customHeight="1" thickBot="1" x14ac:dyDescent="0.2">
      <c r="A43" s="709"/>
      <c r="B43" s="676"/>
      <c r="C43" s="677"/>
      <c r="D43" s="677"/>
      <c r="E43" s="678"/>
      <c r="F43" s="455" t="s">
        <v>66</v>
      </c>
      <c r="G43" s="651"/>
      <c r="H43" s="455" t="s">
        <v>67</v>
      </c>
      <c r="I43" s="455" t="s">
        <v>68</v>
      </c>
      <c r="J43" s="651"/>
      <c r="K43" s="455" t="s">
        <v>69</v>
      </c>
      <c r="L43" s="445" t="s">
        <v>104</v>
      </c>
      <c r="M43" s="445" t="s">
        <v>261</v>
      </c>
      <c r="N43" s="452"/>
      <c r="O43" s="627"/>
      <c r="P43" s="441" t="s">
        <v>5</v>
      </c>
      <c r="Q43" s="697"/>
      <c r="R43" s="627"/>
      <c r="S43" s="627"/>
      <c r="T43" s="699"/>
      <c r="X43" s="441" t="s">
        <v>5</v>
      </c>
      <c r="Y43" s="700"/>
      <c r="Z43" s="627"/>
      <c r="AA43" s="627"/>
      <c r="AE43" s="52"/>
      <c r="AF43" s="52"/>
    </row>
    <row r="44" spans="1:32" ht="15" customHeight="1" thickTop="1" x14ac:dyDescent="0.4">
      <c r="A44" s="709"/>
      <c r="B44" s="642" t="s">
        <v>32</v>
      </c>
      <c r="C44" s="642"/>
      <c r="D44" s="642"/>
      <c r="E44" s="642"/>
      <c r="F44" s="347"/>
      <c r="G44" s="448" t="s">
        <v>33</v>
      </c>
      <c r="H44" s="370"/>
      <c r="I44" s="347"/>
      <c r="J44" s="448" t="s">
        <v>33</v>
      </c>
      <c r="K44" s="371"/>
      <c r="L44" s="348" t="str">
        <f>IF(F44="",IF(I44="","",F44-I44),F44-I44)</f>
        <v/>
      </c>
      <c r="M44" s="349" t="str">
        <f>IF(L44="","",L44*S44)</f>
        <v/>
      </c>
      <c r="N44" s="285"/>
      <c r="O44" s="279"/>
      <c r="P44" s="281"/>
      <c r="Q44" s="282"/>
      <c r="R44" s="372" t="str">
        <f>IF(S44=$Z$44,"","○")</f>
        <v/>
      </c>
      <c r="S44" s="373">
        <v>6.54E-2</v>
      </c>
      <c r="T44" s="401" t="s">
        <v>469</v>
      </c>
      <c r="X44" s="281"/>
      <c r="Y44" s="281"/>
      <c r="Z44" s="374">
        <v>6.54E-2</v>
      </c>
      <c r="AA44" s="439" t="s">
        <v>470</v>
      </c>
      <c r="AE44" s="52"/>
      <c r="AF44" s="52"/>
    </row>
    <row r="45" spans="1:32" ht="15" customHeight="1" x14ac:dyDescent="0.4">
      <c r="A45" s="709"/>
      <c r="B45" s="642" t="s">
        <v>35</v>
      </c>
      <c r="C45" s="642"/>
      <c r="D45" s="642"/>
      <c r="E45" s="642"/>
      <c r="F45" s="347"/>
      <c r="G45" s="448" t="s">
        <v>33</v>
      </c>
      <c r="H45" s="370"/>
      <c r="I45" s="347"/>
      <c r="J45" s="448" t="s">
        <v>33</v>
      </c>
      <c r="K45" s="371"/>
      <c r="L45" s="348" t="str">
        <f>IF(F45="",IF(I45="","",F45-I45),F45-I45)</f>
        <v/>
      </c>
      <c r="M45" s="349" t="str">
        <f>IF(L45="","",L45*S45)</f>
        <v/>
      </c>
      <c r="N45" s="285"/>
      <c r="O45" s="279"/>
      <c r="P45" s="281"/>
      <c r="Q45" s="282"/>
      <c r="R45" s="372" t="str">
        <f>IF(S45=$Z$45,"","○")</f>
        <v/>
      </c>
      <c r="S45" s="375"/>
      <c r="T45" s="402" t="s">
        <v>469</v>
      </c>
      <c r="X45" s="281"/>
      <c r="Y45" s="281"/>
      <c r="Z45" s="376"/>
      <c r="AA45" s="439" t="s">
        <v>470</v>
      </c>
      <c r="AE45" s="52"/>
      <c r="AF45" s="52"/>
    </row>
    <row r="46" spans="1:32" ht="15" customHeight="1" x14ac:dyDescent="0.4">
      <c r="A46" s="709"/>
      <c r="B46" s="642" t="s">
        <v>36</v>
      </c>
      <c r="C46" s="642"/>
      <c r="D46" s="642"/>
      <c r="E46" s="642"/>
      <c r="F46" s="347"/>
      <c r="G46" s="448" t="s">
        <v>33</v>
      </c>
      <c r="H46" s="370"/>
      <c r="I46" s="347"/>
      <c r="J46" s="448" t="s">
        <v>33</v>
      </c>
      <c r="K46" s="371"/>
      <c r="L46" s="348" t="str">
        <f>IF(F46="",IF(I46="","",F46-I46),F46-I46)</f>
        <v/>
      </c>
      <c r="M46" s="349" t="str">
        <f>IF(L46="","",L46*S46)</f>
        <v/>
      </c>
      <c r="N46" s="285"/>
      <c r="O46" s="279"/>
      <c r="P46" s="281"/>
      <c r="Q46" s="282"/>
      <c r="R46" s="372" t="str">
        <f>IF(S46=$Z$46,"","○")</f>
        <v/>
      </c>
      <c r="S46" s="375"/>
      <c r="T46" s="402" t="s">
        <v>469</v>
      </c>
      <c r="X46" s="281"/>
      <c r="Y46" s="281"/>
      <c r="Z46" s="376"/>
      <c r="AA46" s="439" t="s">
        <v>470</v>
      </c>
      <c r="AE46" s="52"/>
      <c r="AF46" s="52"/>
    </row>
    <row r="47" spans="1:32" ht="15" customHeight="1" thickBot="1" x14ac:dyDescent="0.45">
      <c r="A47" s="709"/>
      <c r="B47" s="642" t="s">
        <v>37</v>
      </c>
      <c r="C47" s="642"/>
      <c r="D47" s="642"/>
      <c r="E47" s="642"/>
      <c r="F47" s="347"/>
      <c r="G47" s="448" t="s">
        <v>33</v>
      </c>
      <c r="H47" s="370"/>
      <c r="I47" s="347"/>
      <c r="J47" s="448" t="s">
        <v>33</v>
      </c>
      <c r="K47" s="371"/>
      <c r="L47" s="348" t="str">
        <f>IF(F47="",IF(I47="","",F47-I47),F47-I47)</f>
        <v/>
      </c>
      <c r="M47" s="349" t="str">
        <f>IF(L47="","",L47*S47)</f>
        <v/>
      </c>
      <c r="N47" s="285"/>
      <c r="O47" s="279"/>
      <c r="P47" s="281"/>
      <c r="Q47" s="282"/>
      <c r="R47" s="372" t="str">
        <f>IF(S47=$Z$47,"","○")</f>
        <v/>
      </c>
      <c r="S47" s="377"/>
      <c r="T47" s="403" t="s">
        <v>469</v>
      </c>
      <c r="X47" s="281"/>
      <c r="Y47" s="281"/>
      <c r="Z47" s="376"/>
      <c r="AA47" s="439" t="s">
        <v>470</v>
      </c>
      <c r="AE47" s="52"/>
      <c r="AF47" s="52"/>
    </row>
    <row r="48" spans="1:32" ht="15" customHeight="1" thickTop="1" x14ac:dyDescent="0.4">
      <c r="A48" s="709"/>
      <c r="B48" s="651" t="s">
        <v>105</v>
      </c>
      <c r="C48" s="651"/>
      <c r="D48" s="651"/>
      <c r="E48" s="651"/>
      <c r="F48" s="651"/>
      <c r="G48" s="651"/>
      <c r="H48" s="651"/>
      <c r="I48" s="651"/>
      <c r="J48" s="651"/>
      <c r="K48" s="651"/>
      <c r="L48" s="651"/>
      <c r="M48" s="349" t="str">
        <f>IF(SUM(M44:M47)=0,"",SUM(M44:M47))</f>
        <v/>
      </c>
      <c r="N48" s="285"/>
      <c r="O48" s="279" t="s">
        <v>396</v>
      </c>
      <c r="P48" s="281"/>
      <c r="Q48" s="283"/>
      <c r="R48" s="283"/>
      <c r="S48" s="281"/>
      <c r="T48" s="310"/>
      <c r="X48" s="281"/>
      <c r="Y48" s="451"/>
      <c r="Z48" s="281"/>
      <c r="AA48" s="451"/>
      <c r="AE48" s="52"/>
      <c r="AF48" s="52"/>
    </row>
    <row r="49" spans="1:27" ht="15" customHeight="1" x14ac:dyDescent="0.4">
      <c r="A49" s="651" t="s">
        <v>0</v>
      </c>
      <c r="B49" s="651"/>
      <c r="C49" s="651"/>
      <c r="D49" s="651"/>
      <c r="E49" s="651"/>
      <c r="F49" s="622" t="s">
        <v>3</v>
      </c>
      <c r="G49" s="651" t="s">
        <v>47</v>
      </c>
      <c r="H49" s="708"/>
      <c r="I49" s="622" t="s">
        <v>3</v>
      </c>
      <c r="J49" s="651" t="s">
        <v>47</v>
      </c>
      <c r="K49" s="708"/>
      <c r="L49" s="636" t="s">
        <v>51</v>
      </c>
      <c r="M49" s="683" t="s">
        <v>72</v>
      </c>
      <c r="N49" s="287"/>
      <c r="O49" s="682" t="s">
        <v>108</v>
      </c>
      <c r="P49" s="633" t="s">
        <v>388</v>
      </c>
      <c r="Q49" s="633"/>
      <c r="R49" s="632" t="s">
        <v>57</v>
      </c>
      <c r="S49" s="632"/>
      <c r="T49" s="631" t="s">
        <v>389</v>
      </c>
      <c r="U49" s="631"/>
      <c r="V49" s="632" t="s">
        <v>471</v>
      </c>
      <c r="W49" s="632"/>
      <c r="X49" s="679"/>
      <c r="Y49" s="288"/>
      <c r="Z49" s="715"/>
      <c r="AA49" s="715"/>
    </row>
    <row r="50" spans="1:27" ht="15" customHeight="1" thickBot="1" x14ac:dyDescent="0.45">
      <c r="A50" s="651"/>
      <c r="B50" s="651"/>
      <c r="C50" s="651"/>
      <c r="D50" s="651"/>
      <c r="E50" s="651"/>
      <c r="F50" s="623"/>
      <c r="G50" s="651"/>
      <c r="H50" s="708"/>
      <c r="I50" s="623"/>
      <c r="J50" s="651"/>
      <c r="K50" s="708"/>
      <c r="L50" s="718"/>
      <c r="M50" s="684"/>
      <c r="N50" s="287"/>
      <c r="O50" s="682"/>
      <c r="P50" s="634"/>
      <c r="Q50" s="634"/>
      <c r="R50" s="634" t="s">
        <v>472</v>
      </c>
      <c r="S50" s="634"/>
      <c r="T50" s="442" t="s">
        <v>392</v>
      </c>
      <c r="U50" s="442" t="s">
        <v>393</v>
      </c>
      <c r="V50" s="450" t="s">
        <v>392</v>
      </c>
      <c r="W50" s="450" t="s">
        <v>393</v>
      </c>
      <c r="X50" s="679"/>
      <c r="Y50" s="288"/>
      <c r="Z50" s="715"/>
      <c r="AA50" s="715"/>
    </row>
    <row r="51" spans="1:27" ht="15" customHeight="1" thickTop="1" x14ac:dyDescent="0.4">
      <c r="A51" s="651"/>
      <c r="B51" s="651"/>
      <c r="C51" s="651"/>
      <c r="D51" s="651"/>
      <c r="E51" s="651"/>
      <c r="F51" s="455" t="s">
        <v>66</v>
      </c>
      <c r="G51" s="651"/>
      <c r="H51" s="708"/>
      <c r="I51" s="55" t="s">
        <v>68</v>
      </c>
      <c r="J51" s="651"/>
      <c r="K51" s="708"/>
      <c r="L51" s="447" t="s">
        <v>52</v>
      </c>
      <c r="M51" s="445" t="s">
        <v>261</v>
      </c>
      <c r="N51" s="452"/>
      <c r="O51" s="289">
        <v>1</v>
      </c>
      <c r="P51" s="728"/>
      <c r="Q51" s="729"/>
      <c r="R51" s="716"/>
      <c r="S51" s="716"/>
      <c r="T51" s="313"/>
      <c r="U51" s="314"/>
      <c r="V51" s="290" t="str">
        <f>IF($R51="","",$R51*10^3*T51)</f>
        <v/>
      </c>
      <c r="W51" s="291" t="str">
        <f>IF($R51="","",$R51*10^3*U51)</f>
        <v/>
      </c>
      <c r="X51" s="679"/>
      <c r="Y51" s="451"/>
      <c r="Z51" s="715"/>
      <c r="AA51" s="715"/>
    </row>
    <row r="52" spans="1:27" ht="15" customHeight="1" x14ac:dyDescent="0.4">
      <c r="A52" s="709" t="s">
        <v>38</v>
      </c>
      <c r="B52" s="719" t="s">
        <v>387</v>
      </c>
      <c r="C52" s="720"/>
      <c r="D52" s="721"/>
      <c r="E52" s="636" t="s">
        <v>39</v>
      </c>
      <c r="F52" s="706" t="str">
        <f>IF(T55=0,"",T55)</f>
        <v/>
      </c>
      <c r="G52" s="636" t="s">
        <v>95</v>
      </c>
      <c r="H52" s="680"/>
      <c r="I52" s="680"/>
      <c r="J52" s="636" t="s">
        <v>95</v>
      </c>
      <c r="K52" s="680"/>
      <c r="L52" s="643" t="str">
        <f>IF(F52="","",F52)</f>
        <v/>
      </c>
      <c r="M52" s="645" t="str">
        <f>IF(V55=0,"",V55)</f>
        <v/>
      </c>
      <c r="N52" s="285"/>
      <c r="O52" s="289">
        <v>2</v>
      </c>
      <c r="P52" s="704"/>
      <c r="Q52" s="705"/>
      <c r="R52" s="703"/>
      <c r="S52" s="703"/>
      <c r="T52" s="292"/>
      <c r="U52" s="315"/>
      <c r="V52" s="290" t="str">
        <f t="shared" ref="V52:W54" si="6">IF($R52="","",$R52*10^3*T52)</f>
        <v/>
      </c>
      <c r="W52" s="291" t="str">
        <f t="shared" si="6"/>
        <v/>
      </c>
      <c r="X52" s="281"/>
      <c r="Y52" s="293" t="s">
        <v>116</v>
      </c>
      <c r="Z52" s="294"/>
      <c r="AA52" s="451"/>
    </row>
    <row r="53" spans="1:27" ht="15" customHeight="1" x14ac:dyDescent="0.4">
      <c r="A53" s="709"/>
      <c r="B53" s="722"/>
      <c r="C53" s="723"/>
      <c r="D53" s="724"/>
      <c r="E53" s="637"/>
      <c r="F53" s="707"/>
      <c r="G53" s="637"/>
      <c r="H53" s="681"/>
      <c r="I53" s="681"/>
      <c r="J53" s="637"/>
      <c r="K53" s="681"/>
      <c r="L53" s="644"/>
      <c r="M53" s="646"/>
      <c r="N53" s="285"/>
      <c r="O53" s="289">
        <v>3</v>
      </c>
      <c r="P53" s="704"/>
      <c r="Q53" s="705"/>
      <c r="R53" s="703"/>
      <c r="S53" s="703"/>
      <c r="T53" s="292"/>
      <c r="U53" s="315"/>
      <c r="V53" s="290" t="str">
        <f t="shared" si="6"/>
        <v/>
      </c>
      <c r="W53" s="291" t="str">
        <f t="shared" si="6"/>
        <v/>
      </c>
      <c r="X53" s="281"/>
      <c r="Y53" s="293"/>
      <c r="Z53" s="294"/>
      <c r="AA53" s="451"/>
    </row>
    <row r="54" spans="1:27" ht="15" customHeight="1" thickBot="1" x14ac:dyDescent="0.45">
      <c r="A54" s="709"/>
      <c r="B54" s="722"/>
      <c r="C54" s="723"/>
      <c r="D54" s="724"/>
      <c r="E54" s="636" t="s">
        <v>40</v>
      </c>
      <c r="F54" s="706" t="str">
        <f>IF(U55=0,"",U55)</f>
        <v/>
      </c>
      <c r="G54" s="636" t="s">
        <v>95</v>
      </c>
      <c r="H54" s="680"/>
      <c r="I54" s="680"/>
      <c r="J54" s="636" t="s">
        <v>95</v>
      </c>
      <c r="K54" s="680"/>
      <c r="L54" s="643" t="str">
        <f>IF(F54="","",F54)</f>
        <v/>
      </c>
      <c r="M54" s="645" t="str">
        <f>IF(W55=0,"",W55)</f>
        <v/>
      </c>
      <c r="N54" s="285"/>
      <c r="O54" s="289">
        <v>4</v>
      </c>
      <c r="P54" s="638"/>
      <c r="Q54" s="639"/>
      <c r="R54" s="701"/>
      <c r="S54" s="701"/>
      <c r="T54" s="316"/>
      <c r="U54" s="317"/>
      <c r="V54" s="290" t="str">
        <f t="shared" si="6"/>
        <v/>
      </c>
      <c r="W54" s="291" t="str">
        <f t="shared" si="6"/>
        <v/>
      </c>
      <c r="X54" s="281"/>
      <c r="Y54" s="293"/>
      <c r="Z54" s="294"/>
      <c r="AA54" s="451"/>
    </row>
    <row r="55" spans="1:27" ht="15" customHeight="1" thickTop="1" x14ac:dyDescent="0.4">
      <c r="A55" s="709"/>
      <c r="B55" s="725"/>
      <c r="C55" s="726"/>
      <c r="D55" s="727"/>
      <c r="E55" s="637"/>
      <c r="F55" s="707"/>
      <c r="G55" s="637"/>
      <c r="H55" s="681"/>
      <c r="I55" s="681"/>
      <c r="J55" s="637"/>
      <c r="K55" s="681"/>
      <c r="L55" s="644"/>
      <c r="M55" s="646"/>
      <c r="N55" s="285"/>
      <c r="O55" s="295"/>
      <c r="P55" s="702" t="s">
        <v>71</v>
      </c>
      <c r="Q55" s="702"/>
      <c r="R55" s="640"/>
      <c r="S55" s="641"/>
      <c r="T55" s="296" t="str">
        <f>IF(T51="","",SUM(T51:T54))</f>
        <v/>
      </c>
      <c r="U55" s="297" t="str">
        <f t="shared" ref="U55:W55" si="7">IF(U51="","",SUM(U51:U54))</f>
        <v/>
      </c>
      <c r="V55" s="291" t="str">
        <f t="shared" si="7"/>
        <v/>
      </c>
      <c r="W55" s="291" t="str">
        <f t="shared" si="7"/>
        <v/>
      </c>
      <c r="X55" s="281"/>
      <c r="Y55" s="293" t="s">
        <v>120</v>
      </c>
      <c r="Z55" s="294"/>
      <c r="AA55" s="451"/>
    </row>
    <row r="56" spans="1:27" ht="15" customHeight="1" x14ac:dyDescent="0.4">
      <c r="A56" s="709"/>
      <c r="B56" s="642" t="s">
        <v>41</v>
      </c>
      <c r="C56" s="642"/>
      <c r="D56" s="647" t="s">
        <v>42</v>
      </c>
      <c r="E56" s="648"/>
      <c r="F56" s="319"/>
      <c r="G56" s="318" t="s">
        <v>95</v>
      </c>
      <c r="H56" s="322"/>
      <c r="I56" s="322"/>
      <c r="J56" s="318" t="s">
        <v>95</v>
      </c>
      <c r="K56" s="92"/>
      <c r="L56" s="91" t="str">
        <f>IF(F56="","",F56)</f>
        <v/>
      </c>
      <c r="M56" s="164" t="str">
        <f>IF(L56="","",L56*S56)</f>
        <v/>
      </c>
      <c r="N56" s="285"/>
      <c r="O56" s="298"/>
      <c r="P56" s="621"/>
      <c r="Q56" s="621"/>
      <c r="R56" s="299"/>
      <c r="S56" s="940"/>
      <c r="T56" s="274" t="s">
        <v>473</v>
      </c>
      <c r="U56" s="300"/>
      <c r="V56" s="300"/>
      <c r="W56" s="300"/>
      <c r="X56" s="281"/>
      <c r="Y56" s="293" t="s">
        <v>121</v>
      </c>
      <c r="Z56" s="301"/>
      <c r="AA56" s="451"/>
    </row>
    <row r="57" spans="1:27" ht="15" customHeight="1" x14ac:dyDescent="0.4">
      <c r="A57" s="709"/>
      <c r="B57" s="642"/>
      <c r="C57" s="642"/>
      <c r="D57" s="649" t="s">
        <v>43</v>
      </c>
      <c r="E57" s="650"/>
      <c r="F57" s="324"/>
      <c r="G57" s="318" t="s">
        <v>95</v>
      </c>
      <c r="H57" s="322"/>
      <c r="I57" s="319"/>
      <c r="J57" s="318" t="s">
        <v>95</v>
      </c>
      <c r="K57" s="92"/>
      <c r="L57" s="56" t="str">
        <f>IF(I57="",IF(I57="","",-I57),-I57)</f>
        <v/>
      </c>
      <c r="M57" s="164" t="str">
        <f>IF(L57="","",L57*S57)</f>
        <v/>
      </c>
      <c r="N57" s="285"/>
      <c r="O57" s="302"/>
      <c r="P57" s="303"/>
      <c r="Q57" s="304"/>
      <c r="R57" s="304"/>
      <c r="S57" s="940"/>
      <c r="T57" s="274" t="s">
        <v>473</v>
      </c>
      <c r="U57" s="279"/>
      <c r="X57" s="281"/>
      <c r="Y57" s="281"/>
      <c r="Z57" s="301"/>
      <c r="AA57" s="451"/>
    </row>
    <row r="58" spans="1:27" ht="15" customHeight="1" thickBot="1" x14ac:dyDescent="0.45">
      <c r="A58" s="709"/>
      <c r="B58" s="651" t="s">
        <v>499</v>
      </c>
      <c r="C58" s="651"/>
      <c r="D58" s="651"/>
      <c r="E58" s="651"/>
      <c r="F58" s="651"/>
      <c r="G58" s="651"/>
      <c r="H58" s="651"/>
      <c r="I58" s="651"/>
      <c r="J58" s="651"/>
      <c r="K58" s="651"/>
      <c r="L58" s="651"/>
      <c r="M58" s="93" t="str">
        <f>IF(SUM(M52:M57)=0,"",SUM(M52:M57))</f>
        <v/>
      </c>
      <c r="N58" s="285"/>
      <c r="O58" s="302"/>
      <c r="P58" s="305"/>
      <c r="Q58" s="304"/>
      <c r="R58" s="304"/>
      <c r="S58" s="306"/>
      <c r="T58" s="306"/>
      <c r="U58" s="279"/>
      <c r="X58" s="281"/>
      <c r="Y58" s="451"/>
      <c r="Z58" s="281"/>
      <c r="AA58" s="451"/>
    </row>
    <row r="59" spans="1:27" ht="15" customHeight="1" thickBot="1" x14ac:dyDescent="0.45">
      <c r="A59" s="652" t="s">
        <v>500</v>
      </c>
      <c r="B59" s="653"/>
      <c r="C59" s="653"/>
      <c r="D59" s="653"/>
      <c r="E59" s="653"/>
      <c r="F59" s="653"/>
      <c r="G59" s="653"/>
      <c r="H59" s="653"/>
      <c r="I59" s="653"/>
      <c r="J59" s="653"/>
      <c r="K59" s="653"/>
      <c r="L59" s="654"/>
      <c r="M59" s="325" t="str">
        <f>IF(SUM(M35,M40,M48,M58)=0,"",SUM(M35,M40,M48,M58))</f>
        <v/>
      </c>
      <c r="N59" s="285"/>
      <c r="O59" s="361" t="s">
        <v>501</v>
      </c>
      <c r="P59" s="305"/>
      <c r="Q59" s="304"/>
      <c r="R59" s="304"/>
      <c r="S59" s="306"/>
      <c r="T59" s="306"/>
      <c r="U59" s="279"/>
      <c r="X59" s="281"/>
      <c r="Y59" s="451"/>
      <c r="Z59" s="281"/>
      <c r="AA59" s="451"/>
    </row>
    <row r="60" spans="1:27" ht="18" customHeight="1" x14ac:dyDescent="0.4">
      <c r="A60" s="453"/>
      <c r="B60" s="162"/>
      <c r="C60" s="163"/>
      <c r="D60" s="163"/>
      <c r="E60" s="163"/>
      <c r="F60" s="163"/>
      <c r="G60" s="453"/>
      <c r="H60" s="453"/>
      <c r="I60" s="453"/>
      <c r="J60" s="453"/>
      <c r="K60" s="453"/>
      <c r="L60" s="453"/>
      <c r="M60" s="53"/>
      <c r="N60" s="285"/>
      <c r="O60" s="378" t="s">
        <v>502</v>
      </c>
      <c r="P60" s="305"/>
      <c r="Q60" s="304"/>
      <c r="R60" s="304"/>
      <c r="S60" s="306"/>
      <c r="T60" s="306"/>
      <c r="U60" s="279"/>
      <c r="X60" s="281"/>
      <c r="Y60" s="451"/>
      <c r="Z60" s="281"/>
      <c r="AA60" s="451"/>
    </row>
    <row r="61" spans="1:27" ht="13.5" customHeight="1" x14ac:dyDescent="0.15">
      <c r="A61" s="454"/>
      <c r="B61" s="655" t="s">
        <v>395</v>
      </c>
      <c r="C61" s="655"/>
      <c r="D61" s="655"/>
      <c r="E61" s="655"/>
      <c r="F61" s="655"/>
      <c r="G61" s="655" t="str">
        <f>IF(P51="","",""&amp;$P51&amp;" "&amp;$R51&amp;"　"&amp;$P52&amp;" "&amp;$R52&amp;"　"&amp;$P53&amp;" "&amp;$R53&amp;"　"&amp;$P54&amp;" "&amp;$R54&amp;"")</f>
        <v/>
      </c>
      <c r="H61" s="655"/>
      <c r="I61" s="655"/>
      <c r="J61" s="655"/>
      <c r="K61" s="655"/>
      <c r="L61" s="655"/>
      <c r="M61" s="655"/>
      <c r="N61" s="284"/>
      <c r="O61" s="361" t="s">
        <v>408</v>
      </c>
      <c r="P61" s="307"/>
      <c r="Q61" s="52"/>
      <c r="S61" s="308"/>
      <c r="T61" s="452"/>
      <c r="U61" s="279"/>
    </row>
    <row r="62" spans="1:27" ht="13.5" customHeight="1" x14ac:dyDescent="0.15">
      <c r="A62" s="64"/>
      <c r="B62" s="714"/>
      <c r="C62" s="714"/>
      <c r="D62" s="714"/>
      <c r="E62" s="714"/>
      <c r="F62" s="714"/>
      <c r="G62" s="714"/>
      <c r="H62" s="714"/>
      <c r="I62" s="714"/>
      <c r="J62" s="714"/>
      <c r="K62" s="714"/>
      <c r="L62" s="714"/>
      <c r="M62" s="714"/>
      <c r="N62" s="284"/>
      <c r="O62" s="361" t="s">
        <v>503</v>
      </c>
      <c r="Q62" s="52"/>
    </row>
    <row r="63" spans="1:27" ht="13.5" customHeight="1" x14ac:dyDescent="0.15">
      <c r="A63" s="64"/>
      <c r="B63" s="714"/>
      <c r="C63" s="714"/>
      <c r="D63" s="714"/>
      <c r="E63" s="714"/>
      <c r="F63" s="714"/>
      <c r="G63" s="714"/>
      <c r="H63" s="714"/>
      <c r="I63" s="714"/>
      <c r="J63" s="714"/>
      <c r="K63" s="714"/>
      <c r="L63" s="714"/>
      <c r="M63" s="714"/>
      <c r="N63" s="284"/>
    </row>
    <row r="64" spans="1:27" ht="6" customHeight="1" x14ac:dyDescent="0.15">
      <c r="A64" s="65"/>
      <c r="B64" s="65"/>
      <c r="C64" s="65"/>
      <c r="D64" s="65"/>
      <c r="E64" s="65"/>
      <c r="F64" s="65"/>
      <c r="G64" s="65"/>
      <c r="H64" s="65"/>
      <c r="I64" s="65"/>
      <c r="J64" s="65"/>
      <c r="K64" s="65"/>
      <c r="L64" s="65"/>
      <c r="M64" s="65"/>
      <c r="N64" s="284"/>
    </row>
    <row r="65" spans="1:27" ht="18" customHeight="1" x14ac:dyDescent="0.15">
      <c r="A65" s="59"/>
      <c r="B65" s="29" t="s">
        <v>319</v>
      </c>
      <c r="C65" s="29"/>
      <c r="D65" s="29"/>
      <c r="E65" s="29"/>
      <c r="F65" s="29"/>
      <c r="G65" s="29"/>
      <c r="H65" s="29"/>
      <c r="I65" s="29"/>
      <c r="J65" s="29"/>
      <c r="K65" s="29"/>
      <c r="L65" s="60"/>
      <c r="M65" s="60"/>
      <c r="N65" s="284"/>
      <c r="X65" s="279"/>
      <c r="Y65" s="279"/>
      <c r="Z65" s="279"/>
      <c r="AA65" s="279"/>
    </row>
    <row r="66" spans="1:27" ht="15" customHeight="1" x14ac:dyDescent="0.15">
      <c r="A66" s="38"/>
      <c r="B66" s="38"/>
      <c r="C66" s="38"/>
      <c r="D66" s="38"/>
      <c r="E66" s="38"/>
      <c r="F66" s="38"/>
      <c r="G66" s="38"/>
      <c r="H66" s="38"/>
      <c r="I66" s="38"/>
      <c r="J66" s="38"/>
      <c r="K66" s="38"/>
      <c r="L66" s="60"/>
      <c r="M66" s="60"/>
      <c r="N66" s="284"/>
      <c r="O66" s="268" t="s">
        <v>272</v>
      </c>
      <c r="X66" s="279"/>
      <c r="Y66" s="279"/>
      <c r="Z66" s="279"/>
      <c r="AA66" s="279"/>
    </row>
    <row r="67" spans="1:27" ht="15" customHeight="1" x14ac:dyDescent="0.15">
      <c r="A67" s="38"/>
      <c r="B67" s="61" t="str">
        <f>B3</f>
        <v>（令和</v>
      </c>
      <c r="C67" s="62">
        <f>IF($C$3="","",$C$3)</f>
        <v>5</v>
      </c>
      <c r="D67" s="454" t="s">
        <v>111</v>
      </c>
      <c r="F67" s="66" t="s">
        <v>112</v>
      </c>
      <c r="G67" s="730"/>
      <c r="H67" s="731"/>
      <c r="I67" s="731"/>
      <c r="J67" s="731"/>
      <c r="K67" s="731"/>
      <c r="L67" s="732"/>
      <c r="M67" s="60"/>
      <c r="N67" s="284"/>
      <c r="O67" s="270" t="s">
        <v>274</v>
      </c>
      <c r="X67" s="279"/>
      <c r="Y67" s="279"/>
      <c r="Z67" s="279"/>
      <c r="AA67" s="279"/>
    </row>
    <row r="68" spans="1:27" ht="15" customHeight="1" x14ac:dyDescent="0.15">
      <c r="A68" s="148"/>
      <c r="B68" s="149"/>
      <c r="C68" s="150"/>
      <c r="D68" s="150"/>
      <c r="E68" s="148"/>
      <c r="F68" s="150"/>
      <c r="G68" s="151"/>
      <c r="H68" s="151"/>
      <c r="I68" s="151"/>
      <c r="J68" s="151"/>
      <c r="K68" s="151"/>
      <c r="L68" s="152"/>
      <c r="M68" s="152"/>
      <c r="N68" s="284"/>
      <c r="O68" s="270" t="s">
        <v>273</v>
      </c>
      <c r="X68" s="279"/>
      <c r="Y68" s="279"/>
      <c r="Z68" s="279"/>
      <c r="AA68" s="279"/>
    </row>
    <row r="69" spans="1:27" ht="18" customHeight="1" x14ac:dyDescent="0.15">
      <c r="A69" s="651" t="s">
        <v>0</v>
      </c>
      <c r="B69" s="651"/>
      <c r="C69" s="651"/>
      <c r="D69" s="651"/>
      <c r="E69" s="651"/>
      <c r="F69" s="624" t="s">
        <v>1</v>
      </c>
      <c r="G69" s="624"/>
      <c r="H69" s="624"/>
      <c r="I69" s="624" t="s">
        <v>46</v>
      </c>
      <c r="J69" s="624"/>
      <c r="K69" s="624"/>
      <c r="L69" s="622" t="s">
        <v>70</v>
      </c>
      <c r="M69" s="622" t="s">
        <v>72</v>
      </c>
      <c r="N69" s="452"/>
      <c r="O69" s="625" t="s">
        <v>119</v>
      </c>
      <c r="P69" s="635" t="s">
        <v>2</v>
      </c>
      <c r="Q69" s="635"/>
      <c r="R69" s="625" t="s">
        <v>119</v>
      </c>
      <c r="S69" s="635" t="s">
        <v>57</v>
      </c>
      <c r="T69" s="635"/>
      <c r="X69" s="635" t="s">
        <v>2</v>
      </c>
      <c r="Y69" s="635"/>
      <c r="Z69" s="635" t="s">
        <v>57</v>
      </c>
      <c r="AA69" s="635"/>
    </row>
    <row r="70" spans="1:27" ht="15" customHeight="1" x14ac:dyDescent="0.15">
      <c r="A70" s="651"/>
      <c r="B70" s="651"/>
      <c r="C70" s="651"/>
      <c r="D70" s="651"/>
      <c r="E70" s="651"/>
      <c r="F70" s="444" t="s">
        <v>3</v>
      </c>
      <c r="G70" s="624" t="s">
        <v>47</v>
      </c>
      <c r="H70" s="939" t="s">
        <v>48</v>
      </c>
      <c r="I70" s="444" t="s">
        <v>3</v>
      </c>
      <c r="J70" s="624" t="s">
        <v>47</v>
      </c>
      <c r="K70" s="939" t="s">
        <v>48</v>
      </c>
      <c r="L70" s="623"/>
      <c r="M70" s="623"/>
      <c r="N70" s="452"/>
      <c r="O70" s="626"/>
      <c r="P70" s="440" t="s">
        <v>3</v>
      </c>
      <c r="Q70" s="697" t="s">
        <v>83</v>
      </c>
      <c r="R70" s="626"/>
      <c r="S70" s="625" t="s">
        <v>3</v>
      </c>
      <c r="T70" s="698" t="s">
        <v>47</v>
      </c>
      <c r="X70" s="440" t="s">
        <v>3</v>
      </c>
      <c r="Y70" s="700" t="s">
        <v>83</v>
      </c>
      <c r="Z70" s="625" t="s">
        <v>3</v>
      </c>
      <c r="AA70" s="625" t="s">
        <v>47</v>
      </c>
    </row>
    <row r="71" spans="1:27" ht="15" customHeight="1" x14ac:dyDescent="0.15">
      <c r="A71" s="651"/>
      <c r="B71" s="651"/>
      <c r="C71" s="651"/>
      <c r="D71" s="651"/>
      <c r="E71" s="651"/>
      <c r="F71" s="455" t="s">
        <v>66</v>
      </c>
      <c r="G71" s="624"/>
      <c r="H71" s="447" t="s">
        <v>67</v>
      </c>
      <c r="I71" s="455" t="s">
        <v>68</v>
      </c>
      <c r="J71" s="624"/>
      <c r="K71" s="447" t="s">
        <v>69</v>
      </c>
      <c r="L71" s="445" t="s">
        <v>104</v>
      </c>
      <c r="M71" s="445" t="s">
        <v>261</v>
      </c>
      <c r="N71" s="452"/>
      <c r="O71" s="627"/>
      <c r="P71" s="441" t="s">
        <v>5</v>
      </c>
      <c r="Q71" s="697"/>
      <c r="R71" s="627"/>
      <c r="S71" s="627"/>
      <c r="T71" s="699"/>
      <c r="X71" s="441" t="s">
        <v>5</v>
      </c>
      <c r="Y71" s="700"/>
      <c r="Z71" s="627"/>
      <c r="AA71" s="627"/>
    </row>
    <row r="72" spans="1:27" ht="15" customHeight="1" x14ac:dyDescent="0.4">
      <c r="A72" s="709" t="s">
        <v>49</v>
      </c>
      <c r="B72" s="656" t="s">
        <v>106</v>
      </c>
      <c r="C72" s="657"/>
      <c r="D72" s="657"/>
      <c r="E72" s="658"/>
      <c r="F72" s="319"/>
      <c r="G72" s="318" t="s">
        <v>124</v>
      </c>
      <c r="H72" s="320" t="str">
        <f t="shared" ref="H72:H98" si="8">IF(F72="","",F72*P72)</f>
        <v/>
      </c>
      <c r="I72" s="319"/>
      <c r="J72" s="318" t="s">
        <v>124</v>
      </c>
      <c r="K72" s="320" t="str">
        <f t="shared" ref="K72:K93" si="9">IF(I72="","",I72*P72)</f>
        <v/>
      </c>
      <c r="L72" s="320" t="str">
        <f t="shared" ref="L72:L93" si="10">IF(F72="",IF(I72="","",-(I72*P72)),(F72-I72)*P72)</f>
        <v/>
      </c>
      <c r="M72" s="321" t="str">
        <f t="shared" ref="M72:M93" si="11">IF(L72="","",L72*S72*44/12)</f>
        <v/>
      </c>
      <c r="N72" s="285"/>
      <c r="O72" s="449" t="str">
        <f>IF(P72=$X$8,"","○")</f>
        <v/>
      </c>
      <c r="P72" s="351">
        <v>38.299999999999997</v>
      </c>
      <c r="Q72" s="379" t="s">
        <v>504</v>
      </c>
      <c r="R72" s="273" t="str">
        <f>IF(S72=$Z$8,"","○")</f>
        <v/>
      </c>
      <c r="S72" s="389">
        <v>1.9E-2</v>
      </c>
      <c r="T72" s="390" t="s">
        <v>277</v>
      </c>
      <c r="X72" s="355">
        <v>38.299999999999997</v>
      </c>
      <c r="Y72" s="443" t="s">
        <v>504</v>
      </c>
      <c r="Z72" s="396">
        <v>1.9E-2</v>
      </c>
      <c r="AA72" s="439" t="s">
        <v>56</v>
      </c>
    </row>
    <row r="73" spans="1:27" ht="15" customHeight="1" x14ac:dyDescent="0.4">
      <c r="A73" s="709"/>
      <c r="B73" s="656" t="s">
        <v>9</v>
      </c>
      <c r="C73" s="657"/>
      <c r="D73" s="657"/>
      <c r="E73" s="658"/>
      <c r="F73" s="319"/>
      <c r="G73" s="318" t="s">
        <v>124</v>
      </c>
      <c r="H73" s="320" t="str">
        <f t="shared" si="8"/>
        <v/>
      </c>
      <c r="I73" s="319"/>
      <c r="J73" s="318" t="s">
        <v>124</v>
      </c>
      <c r="K73" s="320" t="str">
        <f t="shared" si="9"/>
        <v/>
      </c>
      <c r="L73" s="320" t="str">
        <f t="shared" si="10"/>
        <v/>
      </c>
      <c r="M73" s="321" t="str">
        <f t="shared" si="11"/>
        <v/>
      </c>
      <c r="N73" s="285"/>
      <c r="O73" s="449" t="str">
        <f>IF(P73=$X$9,"","○")</f>
        <v/>
      </c>
      <c r="P73" s="351">
        <v>34.799999999999997</v>
      </c>
      <c r="Q73" s="379" t="s">
        <v>504</v>
      </c>
      <c r="R73" s="273" t="str">
        <f>IF(S73=$Z$9,"","○")</f>
        <v/>
      </c>
      <c r="S73" s="351">
        <v>1.83E-2</v>
      </c>
      <c r="T73" s="390" t="s">
        <v>276</v>
      </c>
      <c r="X73" s="355">
        <v>34.799999999999997</v>
      </c>
      <c r="Y73" s="443" t="s">
        <v>504</v>
      </c>
      <c r="Z73" s="355">
        <v>1.83E-2</v>
      </c>
      <c r="AA73" s="439" t="s">
        <v>56</v>
      </c>
    </row>
    <row r="74" spans="1:27" ht="15" customHeight="1" x14ac:dyDescent="0.4">
      <c r="A74" s="709"/>
      <c r="B74" s="656" t="s">
        <v>53</v>
      </c>
      <c r="C74" s="657"/>
      <c r="D74" s="657"/>
      <c r="E74" s="658"/>
      <c r="F74" s="319"/>
      <c r="G74" s="318" t="s">
        <v>124</v>
      </c>
      <c r="H74" s="320" t="str">
        <f t="shared" si="8"/>
        <v/>
      </c>
      <c r="I74" s="319"/>
      <c r="J74" s="318" t="s">
        <v>124</v>
      </c>
      <c r="K74" s="320" t="str">
        <f t="shared" si="9"/>
        <v/>
      </c>
      <c r="L74" s="320" t="str">
        <f t="shared" si="10"/>
        <v/>
      </c>
      <c r="M74" s="321" t="str">
        <f t="shared" si="11"/>
        <v/>
      </c>
      <c r="N74" s="285"/>
      <c r="O74" s="449" t="str">
        <f>IF(P74=$X$10,"","○")</f>
        <v/>
      </c>
      <c r="P74" s="351">
        <v>33.4</v>
      </c>
      <c r="Q74" s="379" t="s">
        <v>504</v>
      </c>
      <c r="R74" s="273" t="str">
        <f>IF(S74=$Z$10,"","○")</f>
        <v/>
      </c>
      <c r="S74" s="351">
        <v>1.8700000000000001E-2</v>
      </c>
      <c r="T74" s="390" t="s">
        <v>276</v>
      </c>
      <c r="X74" s="355">
        <v>33.4</v>
      </c>
      <c r="Y74" s="443" t="s">
        <v>504</v>
      </c>
      <c r="Z74" s="355">
        <v>1.8700000000000001E-2</v>
      </c>
      <c r="AA74" s="439" t="s">
        <v>56</v>
      </c>
    </row>
    <row r="75" spans="1:27" ht="15" customHeight="1" x14ac:dyDescent="0.4">
      <c r="A75" s="709"/>
      <c r="B75" s="656" t="s">
        <v>10</v>
      </c>
      <c r="C75" s="657"/>
      <c r="D75" s="657"/>
      <c r="E75" s="658"/>
      <c r="F75" s="319"/>
      <c r="G75" s="318" t="s">
        <v>124</v>
      </c>
      <c r="H75" s="320" t="str">
        <f t="shared" si="8"/>
        <v/>
      </c>
      <c r="I75" s="319"/>
      <c r="J75" s="318" t="s">
        <v>124</v>
      </c>
      <c r="K75" s="320" t="str">
        <f t="shared" si="9"/>
        <v/>
      </c>
      <c r="L75" s="320" t="str">
        <f t="shared" si="10"/>
        <v/>
      </c>
      <c r="M75" s="321" t="str">
        <f t="shared" si="11"/>
        <v/>
      </c>
      <c r="N75" s="285"/>
      <c r="O75" s="449" t="str">
        <f>IF(P75=$X$11,"","○")</f>
        <v/>
      </c>
      <c r="P75" s="351">
        <v>33.299999999999997</v>
      </c>
      <c r="Q75" s="379" t="s">
        <v>504</v>
      </c>
      <c r="R75" s="273" t="str">
        <f>IF(S75=$Z$11,"","○")</f>
        <v/>
      </c>
      <c r="S75" s="351">
        <v>1.8599999999999998E-2</v>
      </c>
      <c r="T75" s="390" t="s">
        <v>276</v>
      </c>
      <c r="X75" s="355">
        <v>33.299999999999997</v>
      </c>
      <c r="Y75" s="443" t="s">
        <v>504</v>
      </c>
      <c r="Z75" s="355">
        <v>1.8599999999999998E-2</v>
      </c>
      <c r="AA75" s="439" t="s">
        <v>56</v>
      </c>
    </row>
    <row r="76" spans="1:27" ht="15" customHeight="1" x14ac:dyDescent="0.4">
      <c r="A76" s="709"/>
      <c r="B76" s="656" t="s">
        <v>107</v>
      </c>
      <c r="C76" s="657"/>
      <c r="D76" s="657"/>
      <c r="E76" s="658"/>
      <c r="F76" s="319"/>
      <c r="G76" s="318" t="s">
        <v>124</v>
      </c>
      <c r="H76" s="320" t="str">
        <f t="shared" si="8"/>
        <v/>
      </c>
      <c r="I76" s="319"/>
      <c r="J76" s="318" t="s">
        <v>124</v>
      </c>
      <c r="K76" s="320" t="str">
        <f t="shared" si="9"/>
        <v/>
      </c>
      <c r="L76" s="320" t="str">
        <f t="shared" si="10"/>
        <v/>
      </c>
      <c r="M76" s="321" t="str">
        <f t="shared" si="11"/>
        <v/>
      </c>
      <c r="N76" s="285"/>
      <c r="O76" s="449" t="str">
        <f>IF(P76=$X$12,"","○")</f>
        <v/>
      </c>
      <c r="P76" s="351">
        <v>36.5</v>
      </c>
      <c r="Q76" s="379" t="s">
        <v>504</v>
      </c>
      <c r="R76" s="273" t="str">
        <f>IF(S76=$Z$12,"","○")</f>
        <v/>
      </c>
      <c r="S76" s="351">
        <v>1.8700000000000001E-2</v>
      </c>
      <c r="T76" s="390" t="s">
        <v>276</v>
      </c>
      <c r="X76" s="355">
        <v>36.5</v>
      </c>
      <c r="Y76" s="443" t="s">
        <v>504</v>
      </c>
      <c r="Z76" s="355">
        <v>1.8700000000000001E-2</v>
      </c>
      <c r="AA76" s="439" t="s">
        <v>56</v>
      </c>
    </row>
    <row r="77" spans="1:27" ht="15" customHeight="1" x14ac:dyDescent="0.4">
      <c r="A77" s="709"/>
      <c r="B77" s="656" t="s">
        <v>12</v>
      </c>
      <c r="C77" s="657"/>
      <c r="D77" s="657"/>
      <c r="E77" s="658"/>
      <c r="F77" s="319"/>
      <c r="G77" s="318" t="s">
        <v>124</v>
      </c>
      <c r="H77" s="320" t="str">
        <f t="shared" si="8"/>
        <v/>
      </c>
      <c r="I77" s="319"/>
      <c r="J77" s="318" t="s">
        <v>124</v>
      </c>
      <c r="K77" s="320" t="str">
        <f t="shared" si="9"/>
        <v/>
      </c>
      <c r="L77" s="320" t="str">
        <f t="shared" si="10"/>
        <v/>
      </c>
      <c r="M77" s="321" t="str">
        <f t="shared" si="11"/>
        <v/>
      </c>
      <c r="N77" s="285"/>
      <c r="O77" s="449" t="str">
        <f>IF(P77=$X$13,"","○")</f>
        <v/>
      </c>
      <c r="P77" s="380">
        <v>38</v>
      </c>
      <c r="Q77" s="379" t="s">
        <v>504</v>
      </c>
      <c r="R77" s="273" t="str">
        <f>IF(S77=$Z$13,"","○")</f>
        <v/>
      </c>
      <c r="S77" s="351">
        <v>1.8800000000000001E-2</v>
      </c>
      <c r="T77" s="390" t="s">
        <v>276</v>
      </c>
      <c r="X77" s="397">
        <v>38</v>
      </c>
      <c r="Y77" s="443" t="s">
        <v>504</v>
      </c>
      <c r="Z77" s="355">
        <v>1.8800000000000001E-2</v>
      </c>
      <c r="AA77" s="439" t="s">
        <v>56</v>
      </c>
    </row>
    <row r="78" spans="1:27" ht="15" customHeight="1" x14ac:dyDescent="0.4">
      <c r="A78" s="709"/>
      <c r="B78" s="656" t="s">
        <v>13</v>
      </c>
      <c r="C78" s="657"/>
      <c r="D78" s="657"/>
      <c r="E78" s="658"/>
      <c r="F78" s="319"/>
      <c r="G78" s="318" t="s">
        <v>124</v>
      </c>
      <c r="H78" s="320" t="str">
        <f t="shared" si="8"/>
        <v/>
      </c>
      <c r="I78" s="319"/>
      <c r="J78" s="318" t="s">
        <v>124</v>
      </c>
      <c r="K78" s="320" t="str">
        <f t="shared" si="9"/>
        <v/>
      </c>
      <c r="L78" s="320" t="str">
        <f t="shared" si="10"/>
        <v/>
      </c>
      <c r="M78" s="321" t="str">
        <f t="shared" si="11"/>
        <v/>
      </c>
      <c r="N78" s="285"/>
      <c r="O78" s="449" t="str">
        <f>IF(P78=$X$14,"","○")</f>
        <v/>
      </c>
      <c r="P78" s="351">
        <v>38.9</v>
      </c>
      <c r="Q78" s="379" t="s">
        <v>504</v>
      </c>
      <c r="R78" s="273" t="str">
        <f>IF(S78=$Z$14,"","○")</f>
        <v/>
      </c>
      <c r="S78" s="351">
        <v>1.9300000000000001E-2</v>
      </c>
      <c r="T78" s="390" t="s">
        <v>276</v>
      </c>
      <c r="X78" s="355">
        <v>38.9</v>
      </c>
      <c r="Y78" s="443" t="s">
        <v>504</v>
      </c>
      <c r="Z78" s="355">
        <v>1.9300000000000001E-2</v>
      </c>
      <c r="AA78" s="439" t="s">
        <v>56</v>
      </c>
    </row>
    <row r="79" spans="1:27" ht="15" customHeight="1" x14ac:dyDescent="0.4">
      <c r="A79" s="709"/>
      <c r="B79" s="656" t="s">
        <v>14</v>
      </c>
      <c r="C79" s="657"/>
      <c r="D79" s="657"/>
      <c r="E79" s="658"/>
      <c r="F79" s="319"/>
      <c r="G79" s="318" t="s">
        <v>124</v>
      </c>
      <c r="H79" s="320" t="str">
        <f t="shared" si="8"/>
        <v/>
      </c>
      <c r="I79" s="319"/>
      <c r="J79" s="318" t="s">
        <v>124</v>
      </c>
      <c r="K79" s="320" t="str">
        <f t="shared" si="9"/>
        <v/>
      </c>
      <c r="L79" s="320" t="str">
        <f t="shared" si="10"/>
        <v/>
      </c>
      <c r="M79" s="321" t="str">
        <f t="shared" si="11"/>
        <v/>
      </c>
      <c r="N79" s="285"/>
      <c r="O79" s="449" t="str">
        <f>IF(P79=$X$15,"","○")</f>
        <v/>
      </c>
      <c r="P79" s="351">
        <v>41.8</v>
      </c>
      <c r="Q79" s="379" t="s">
        <v>504</v>
      </c>
      <c r="R79" s="273" t="str">
        <f>IF(S79=$Z$15,"","○")</f>
        <v/>
      </c>
      <c r="S79" s="351">
        <v>2.0199999999999999E-2</v>
      </c>
      <c r="T79" s="390" t="s">
        <v>276</v>
      </c>
      <c r="X79" s="355">
        <v>41.8</v>
      </c>
      <c r="Y79" s="443" t="s">
        <v>504</v>
      </c>
      <c r="Z79" s="355">
        <v>2.0199999999999999E-2</v>
      </c>
      <c r="AA79" s="439" t="s">
        <v>56</v>
      </c>
    </row>
    <row r="80" spans="1:27" ht="15" customHeight="1" x14ac:dyDescent="0.4">
      <c r="A80" s="709"/>
      <c r="B80" s="656" t="s">
        <v>15</v>
      </c>
      <c r="C80" s="657"/>
      <c r="D80" s="657"/>
      <c r="E80" s="658"/>
      <c r="F80" s="319"/>
      <c r="G80" s="318" t="s">
        <v>463</v>
      </c>
      <c r="H80" s="320" t="str">
        <f t="shared" si="8"/>
        <v/>
      </c>
      <c r="I80" s="319"/>
      <c r="J80" s="318" t="s">
        <v>463</v>
      </c>
      <c r="K80" s="320" t="str">
        <f t="shared" si="9"/>
        <v/>
      </c>
      <c r="L80" s="320" t="str">
        <f t="shared" si="10"/>
        <v/>
      </c>
      <c r="M80" s="321" t="str">
        <f t="shared" si="11"/>
        <v/>
      </c>
      <c r="N80" s="285"/>
      <c r="O80" s="449" t="str">
        <f>IF(P80=$X$16,"","○")</f>
        <v/>
      </c>
      <c r="P80" s="380">
        <v>40</v>
      </c>
      <c r="Q80" s="379" t="s">
        <v>17</v>
      </c>
      <c r="R80" s="273" t="str">
        <f>IF(S80=$Z$16,"","○")</f>
        <v/>
      </c>
      <c r="S80" s="351">
        <v>2.0400000000000001E-2</v>
      </c>
      <c r="T80" s="390" t="s">
        <v>276</v>
      </c>
      <c r="X80" s="397">
        <v>40</v>
      </c>
      <c r="Y80" s="443" t="s">
        <v>17</v>
      </c>
      <c r="Z80" s="355">
        <v>2.0400000000000001E-2</v>
      </c>
      <c r="AA80" s="439" t="s">
        <v>56</v>
      </c>
    </row>
    <row r="81" spans="1:32" ht="15" customHeight="1" x14ac:dyDescent="0.4">
      <c r="A81" s="709"/>
      <c r="B81" s="656" t="s">
        <v>18</v>
      </c>
      <c r="C81" s="657"/>
      <c r="D81" s="657"/>
      <c r="E81" s="658"/>
      <c r="F81" s="319"/>
      <c r="G81" s="318" t="s">
        <v>463</v>
      </c>
      <c r="H81" s="320" t="str">
        <f t="shared" si="8"/>
        <v/>
      </c>
      <c r="I81" s="319"/>
      <c r="J81" s="318" t="s">
        <v>463</v>
      </c>
      <c r="K81" s="320" t="str">
        <f t="shared" si="9"/>
        <v/>
      </c>
      <c r="L81" s="320" t="str">
        <f t="shared" si="10"/>
        <v/>
      </c>
      <c r="M81" s="321" t="str">
        <f t="shared" si="11"/>
        <v/>
      </c>
      <c r="N81" s="285"/>
      <c r="O81" s="449" t="str">
        <f>IF(P81=$X$17,"","○")</f>
        <v/>
      </c>
      <c r="P81" s="351">
        <v>34.1</v>
      </c>
      <c r="Q81" s="379" t="s">
        <v>17</v>
      </c>
      <c r="R81" s="273" t="str">
        <f>IF(S81=$Z$17,"","○")</f>
        <v/>
      </c>
      <c r="S81" s="351">
        <v>2.4500000000000001E-2</v>
      </c>
      <c r="T81" s="390" t="s">
        <v>276</v>
      </c>
      <c r="X81" s="355">
        <v>34.1</v>
      </c>
      <c r="Y81" s="443" t="s">
        <v>17</v>
      </c>
      <c r="Z81" s="355">
        <v>2.4500000000000001E-2</v>
      </c>
      <c r="AA81" s="439" t="s">
        <v>56</v>
      </c>
    </row>
    <row r="82" spans="1:32" ht="15" customHeight="1" x14ac:dyDescent="0.4">
      <c r="A82" s="709"/>
      <c r="B82" s="659" t="s">
        <v>19</v>
      </c>
      <c r="C82" s="696" t="s">
        <v>20</v>
      </c>
      <c r="D82" s="696"/>
      <c r="E82" s="696"/>
      <c r="F82" s="319"/>
      <c r="G82" s="318" t="s">
        <v>463</v>
      </c>
      <c r="H82" s="320" t="str">
        <f t="shared" si="8"/>
        <v/>
      </c>
      <c r="I82" s="319"/>
      <c r="J82" s="318" t="s">
        <v>463</v>
      </c>
      <c r="K82" s="320" t="str">
        <f t="shared" si="9"/>
        <v/>
      </c>
      <c r="L82" s="320" t="str">
        <f t="shared" si="10"/>
        <v/>
      </c>
      <c r="M82" s="321" t="str">
        <f t="shared" si="11"/>
        <v/>
      </c>
      <c r="N82" s="285"/>
      <c r="O82" s="449" t="str">
        <f>IF(P82=$X$18,"","○")</f>
        <v/>
      </c>
      <c r="P82" s="351">
        <v>50.1</v>
      </c>
      <c r="Q82" s="379" t="s">
        <v>91</v>
      </c>
      <c r="R82" s="273" t="str">
        <f>IF(S82=$Z$18,"","○")</f>
        <v/>
      </c>
      <c r="S82" s="351">
        <v>1.6299999999999999E-2</v>
      </c>
      <c r="T82" s="390" t="s">
        <v>276</v>
      </c>
      <c r="X82" s="355">
        <v>50.1</v>
      </c>
      <c r="Y82" s="443" t="s">
        <v>91</v>
      </c>
      <c r="Z82" s="355">
        <v>1.6299999999999999E-2</v>
      </c>
      <c r="AA82" s="439" t="s">
        <v>56</v>
      </c>
    </row>
    <row r="83" spans="1:32" ht="15" customHeight="1" x14ac:dyDescent="0.4">
      <c r="A83" s="709"/>
      <c r="B83" s="659"/>
      <c r="C83" s="696" t="s">
        <v>21</v>
      </c>
      <c r="D83" s="696"/>
      <c r="E83" s="696"/>
      <c r="F83" s="319"/>
      <c r="G83" s="318" t="s">
        <v>262</v>
      </c>
      <c r="H83" s="320" t="str">
        <f t="shared" si="8"/>
        <v/>
      </c>
      <c r="I83" s="319"/>
      <c r="J83" s="318" t="s">
        <v>262</v>
      </c>
      <c r="K83" s="320" t="str">
        <f t="shared" si="9"/>
        <v/>
      </c>
      <c r="L83" s="320" t="str">
        <f t="shared" si="10"/>
        <v/>
      </c>
      <c r="M83" s="321" t="str">
        <f t="shared" si="11"/>
        <v/>
      </c>
      <c r="N83" s="285"/>
      <c r="O83" s="449" t="str">
        <f>IF(P83=$X$19,"","○")</f>
        <v/>
      </c>
      <c r="P83" s="351">
        <v>46.1</v>
      </c>
      <c r="Q83" s="379" t="s">
        <v>468</v>
      </c>
      <c r="R83" s="273" t="str">
        <f>IF(S83=$Z$19,"","○")</f>
        <v/>
      </c>
      <c r="S83" s="351">
        <v>1.44E-2</v>
      </c>
      <c r="T83" s="390" t="s">
        <v>276</v>
      </c>
      <c r="X83" s="355">
        <v>46.1</v>
      </c>
      <c r="Y83" s="443" t="s">
        <v>468</v>
      </c>
      <c r="Z83" s="355">
        <v>1.44E-2</v>
      </c>
      <c r="AA83" s="439" t="s">
        <v>56</v>
      </c>
    </row>
    <row r="84" spans="1:32" ht="15" customHeight="1" x14ac:dyDescent="0.4">
      <c r="A84" s="709"/>
      <c r="B84" s="659" t="s">
        <v>402</v>
      </c>
      <c r="C84" s="696" t="s">
        <v>22</v>
      </c>
      <c r="D84" s="696"/>
      <c r="E84" s="696"/>
      <c r="F84" s="319"/>
      <c r="G84" s="318" t="s">
        <v>463</v>
      </c>
      <c r="H84" s="320" t="str">
        <f t="shared" si="8"/>
        <v/>
      </c>
      <c r="I84" s="319"/>
      <c r="J84" s="318" t="s">
        <v>463</v>
      </c>
      <c r="K84" s="320" t="str">
        <f t="shared" si="9"/>
        <v/>
      </c>
      <c r="L84" s="320" t="str">
        <f t="shared" si="10"/>
        <v/>
      </c>
      <c r="M84" s="321" t="str">
        <f t="shared" si="11"/>
        <v/>
      </c>
      <c r="N84" s="285"/>
      <c r="O84" s="449" t="str">
        <f>IF(P84=$X$20,"","○")</f>
        <v/>
      </c>
      <c r="P84" s="351">
        <v>54.7</v>
      </c>
      <c r="Q84" s="379" t="s">
        <v>91</v>
      </c>
      <c r="R84" s="273" t="str">
        <f>IF(S84=$Z$20,"","○")</f>
        <v/>
      </c>
      <c r="S84" s="351">
        <v>1.3899999999999999E-2</v>
      </c>
      <c r="T84" s="390" t="s">
        <v>276</v>
      </c>
      <c r="X84" s="355">
        <v>54.7</v>
      </c>
      <c r="Y84" s="443" t="s">
        <v>91</v>
      </c>
      <c r="Z84" s="355">
        <v>1.3899999999999999E-2</v>
      </c>
      <c r="AA84" s="439" t="s">
        <v>56</v>
      </c>
    </row>
    <row r="85" spans="1:32" ht="15" customHeight="1" thickBot="1" x14ac:dyDescent="0.45">
      <c r="A85" s="709"/>
      <c r="B85" s="659"/>
      <c r="C85" s="696" t="s">
        <v>50</v>
      </c>
      <c r="D85" s="696"/>
      <c r="E85" s="696"/>
      <c r="F85" s="319"/>
      <c r="G85" s="318" t="s">
        <v>262</v>
      </c>
      <c r="H85" s="320" t="str">
        <f t="shared" si="8"/>
        <v/>
      </c>
      <c r="I85" s="319"/>
      <c r="J85" s="318" t="s">
        <v>262</v>
      </c>
      <c r="K85" s="320" t="str">
        <f t="shared" si="9"/>
        <v/>
      </c>
      <c r="L85" s="320" t="str">
        <f t="shared" si="10"/>
        <v/>
      </c>
      <c r="M85" s="321" t="str">
        <f t="shared" si="11"/>
        <v/>
      </c>
      <c r="N85" s="285"/>
      <c r="O85" s="449" t="str">
        <f>IF(P85=$X$21,"","○")</f>
        <v/>
      </c>
      <c r="P85" s="381">
        <v>38.4</v>
      </c>
      <c r="Q85" s="382" t="s">
        <v>468</v>
      </c>
      <c r="R85" s="273" t="str">
        <f>IF(S85=$Z$21,"","○")</f>
        <v/>
      </c>
      <c r="S85" s="381">
        <v>1.3899999999999999E-2</v>
      </c>
      <c r="T85" s="391" t="s">
        <v>276</v>
      </c>
      <c r="X85" s="355">
        <v>38.4</v>
      </c>
      <c r="Y85" s="443" t="s">
        <v>468</v>
      </c>
      <c r="Z85" s="355">
        <v>1.3899999999999999E-2</v>
      </c>
      <c r="AA85" s="439" t="s">
        <v>56</v>
      </c>
    </row>
    <row r="86" spans="1:32" ht="15" customHeight="1" x14ac:dyDescent="0.4">
      <c r="A86" s="709"/>
      <c r="B86" s="642" t="s">
        <v>23</v>
      </c>
      <c r="C86" s="717" t="s">
        <v>490</v>
      </c>
      <c r="D86" s="717"/>
      <c r="E86" s="717"/>
      <c r="F86" s="319"/>
      <c r="G86" s="318" t="s">
        <v>463</v>
      </c>
      <c r="H86" s="320" t="str">
        <f t="shared" si="8"/>
        <v/>
      </c>
      <c r="I86" s="319"/>
      <c r="J86" s="318" t="s">
        <v>463</v>
      </c>
      <c r="K86" s="320" t="str">
        <f t="shared" si="9"/>
        <v/>
      </c>
      <c r="L86" s="320" t="str">
        <f t="shared" si="10"/>
        <v/>
      </c>
      <c r="M86" s="321" t="str">
        <f t="shared" si="11"/>
        <v/>
      </c>
      <c r="N86" s="285"/>
      <c r="O86" s="449" t="str">
        <f>IF(P86=$X$22,"","○")</f>
        <v/>
      </c>
      <c r="P86" s="383">
        <v>28.7</v>
      </c>
      <c r="Q86" s="384" t="s">
        <v>17</v>
      </c>
      <c r="R86" s="273" t="str">
        <f>IF(S86=$Z$22,"","○")</f>
        <v/>
      </c>
      <c r="S86" s="392">
        <v>2.46E-2</v>
      </c>
      <c r="T86" s="384" t="s">
        <v>276</v>
      </c>
      <c r="X86" s="398">
        <v>28.7</v>
      </c>
      <c r="Y86" s="443" t="s">
        <v>17</v>
      </c>
      <c r="Z86" s="355">
        <v>2.46E-2</v>
      </c>
      <c r="AA86" s="439" t="s">
        <v>56</v>
      </c>
    </row>
    <row r="87" spans="1:32" ht="15" customHeight="1" thickBot="1" x14ac:dyDescent="0.45">
      <c r="A87" s="709"/>
      <c r="B87" s="642"/>
      <c r="C87" s="717" t="s">
        <v>24</v>
      </c>
      <c r="D87" s="717"/>
      <c r="E87" s="717"/>
      <c r="F87" s="319"/>
      <c r="G87" s="318" t="s">
        <v>463</v>
      </c>
      <c r="H87" s="320" t="str">
        <f t="shared" si="8"/>
        <v/>
      </c>
      <c r="I87" s="319"/>
      <c r="J87" s="318" t="s">
        <v>463</v>
      </c>
      <c r="K87" s="320" t="str">
        <f t="shared" si="9"/>
        <v/>
      </c>
      <c r="L87" s="320" t="str">
        <f t="shared" si="10"/>
        <v/>
      </c>
      <c r="M87" s="321" t="str">
        <f t="shared" si="11"/>
        <v/>
      </c>
      <c r="N87" s="285"/>
      <c r="O87" s="449" t="str">
        <f>IF(P87=$X$23,"","○")</f>
        <v/>
      </c>
      <c r="P87" s="385">
        <v>26.1</v>
      </c>
      <c r="Q87" s="386" t="s">
        <v>17</v>
      </c>
      <c r="R87" s="273" t="str">
        <f>IF(S87=$Z$23,"","○")</f>
        <v/>
      </c>
      <c r="S87" s="385">
        <v>2.4299999999999999E-2</v>
      </c>
      <c r="T87" s="386" t="s">
        <v>276</v>
      </c>
      <c r="X87" s="355">
        <v>26.1</v>
      </c>
      <c r="Y87" s="443" t="s">
        <v>17</v>
      </c>
      <c r="Z87" s="355">
        <v>2.4299999999999999E-2</v>
      </c>
      <c r="AA87" s="439" t="s">
        <v>56</v>
      </c>
    </row>
    <row r="88" spans="1:32" ht="15" customHeight="1" x14ac:dyDescent="0.4">
      <c r="A88" s="709"/>
      <c r="B88" s="642"/>
      <c r="C88" s="696" t="s">
        <v>25</v>
      </c>
      <c r="D88" s="696"/>
      <c r="E88" s="696"/>
      <c r="F88" s="319"/>
      <c r="G88" s="318" t="s">
        <v>463</v>
      </c>
      <c r="H88" s="320" t="str">
        <f t="shared" si="8"/>
        <v/>
      </c>
      <c r="I88" s="319"/>
      <c r="J88" s="318" t="s">
        <v>463</v>
      </c>
      <c r="K88" s="320" t="str">
        <f t="shared" si="9"/>
        <v/>
      </c>
      <c r="L88" s="320" t="str">
        <f t="shared" si="10"/>
        <v/>
      </c>
      <c r="M88" s="321" t="str">
        <f t="shared" si="11"/>
        <v/>
      </c>
      <c r="N88" s="285"/>
      <c r="O88" s="449" t="str">
        <f>IF(P88=$X$24,"","○")</f>
        <v/>
      </c>
      <c r="P88" s="387">
        <v>27.8</v>
      </c>
      <c r="Q88" s="388" t="s">
        <v>17</v>
      </c>
      <c r="R88" s="273" t="str">
        <f>IF(S88=$Z$24,"","○")</f>
        <v/>
      </c>
      <c r="S88" s="387">
        <v>2.5899999999999999E-2</v>
      </c>
      <c r="T88" s="393" t="s">
        <v>276</v>
      </c>
      <c r="X88" s="355">
        <v>27.8</v>
      </c>
      <c r="Y88" s="443" t="s">
        <v>17</v>
      </c>
      <c r="Z88" s="355">
        <v>2.5899999999999999E-2</v>
      </c>
      <c r="AA88" s="439" t="s">
        <v>56</v>
      </c>
    </row>
    <row r="89" spans="1:32" ht="15" customHeight="1" x14ac:dyDescent="0.4">
      <c r="A89" s="709"/>
      <c r="B89" s="642" t="s">
        <v>26</v>
      </c>
      <c r="C89" s="642"/>
      <c r="D89" s="642"/>
      <c r="E89" s="642"/>
      <c r="F89" s="319"/>
      <c r="G89" s="318" t="s">
        <v>463</v>
      </c>
      <c r="H89" s="320" t="str">
        <f t="shared" si="8"/>
        <v/>
      </c>
      <c r="I89" s="319"/>
      <c r="J89" s="318" t="s">
        <v>463</v>
      </c>
      <c r="K89" s="320" t="str">
        <f t="shared" si="9"/>
        <v/>
      </c>
      <c r="L89" s="320" t="str">
        <f t="shared" si="10"/>
        <v/>
      </c>
      <c r="M89" s="321" t="str">
        <f t="shared" si="11"/>
        <v/>
      </c>
      <c r="N89" s="285"/>
      <c r="O89" s="449" t="str">
        <f>IF(P89=$X$25,"","○")</f>
        <v/>
      </c>
      <c r="P89" s="380">
        <v>29</v>
      </c>
      <c r="Q89" s="379" t="s">
        <v>17</v>
      </c>
      <c r="R89" s="273" t="str">
        <f>IF(S89=$Z$25,"","○")</f>
        <v/>
      </c>
      <c r="S89" s="351">
        <v>2.9899999999999999E-2</v>
      </c>
      <c r="T89" s="390" t="s">
        <v>276</v>
      </c>
      <c r="X89" s="397">
        <v>29</v>
      </c>
      <c r="Y89" s="443" t="s">
        <v>17</v>
      </c>
      <c r="Z89" s="355">
        <v>2.9899999999999999E-2</v>
      </c>
      <c r="AA89" s="439" t="s">
        <v>56</v>
      </c>
    </row>
    <row r="90" spans="1:32" ht="15" customHeight="1" x14ac:dyDescent="0.4">
      <c r="A90" s="709"/>
      <c r="B90" s="642" t="s">
        <v>27</v>
      </c>
      <c r="C90" s="642"/>
      <c r="D90" s="642"/>
      <c r="E90" s="642"/>
      <c r="F90" s="319"/>
      <c r="G90" s="318" t="s">
        <v>463</v>
      </c>
      <c r="H90" s="320" t="str">
        <f t="shared" si="8"/>
        <v/>
      </c>
      <c r="I90" s="319"/>
      <c r="J90" s="318" t="s">
        <v>463</v>
      </c>
      <c r="K90" s="320" t="str">
        <f t="shared" si="9"/>
        <v/>
      </c>
      <c r="L90" s="320" t="str">
        <f t="shared" si="10"/>
        <v/>
      </c>
      <c r="M90" s="321" t="str">
        <f t="shared" si="11"/>
        <v/>
      </c>
      <c r="N90" s="285"/>
      <c r="O90" s="449" t="str">
        <f>IF(P90=$X$26,"","○")</f>
        <v/>
      </c>
      <c r="P90" s="351">
        <v>37.299999999999997</v>
      </c>
      <c r="Q90" s="379" t="s">
        <v>17</v>
      </c>
      <c r="R90" s="273" t="str">
        <f>IF(S90=$Z$26,"","○")</f>
        <v/>
      </c>
      <c r="S90" s="351">
        <v>2.0899999999999998E-2</v>
      </c>
      <c r="T90" s="390" t="s">
        <v>276</v>
      </c>
      <c r="X90" s="355">
        <v>37.299999999999997</v>
      </c>
      <c r="Y90" s="443" t="s">
        <v>17</v>
      </c>
      <c r="Z90" s="355">
        <v>2.0899999999999998E-2</v>
      </c>
      <c r="AA90" s="439" t="s">
        <v>56</v>
      </c>
    </row>
    <row r="91" spans="1:32" ht="15" customHeight="1" x14ac:dyDescent="0.4">
      <c r="A91" s="709"/>
      <c r="B91" s="642" t="s">
        <v>28</v>
      </c>
      <c r="C91" s="642"/>
      <c r="D91" s="642"/>
      <c r="E91" s="642"/>
      <c r="F91" s="319"/>
      <c r="G91" s="318" t="s">
        <v>262</v>
      </c>
      <c r="H91" s="320" t="str">
        <f t="shared" si="8"/>
        <v/>
      </c>
      <c r="I91" s="319"/>
      <c r="J91" s="318" t="s">
        <v>262</v>
      </c>
      <c r="K91" s="320" t="str">
        <f t="shared" si="9"/>
        <v/>
      </c>
      <c r="L91" s="320" t="str">
        <f t="shared" si="10"/>
        <v/>
      </c>
      <c r="M91" s="321" t="str">
        <f t="shared" si="11"/>
        <v/>
      </c>
      <c r="N91" s="285"/>
      <c r="O91" s="449" t="str">
        <f>IF(P91=$X$27,"","○")</f>
        <v/>
      </c>
      <c r="P91" s="351">
        <v>18.399999999999999</v>
      </c>
      <c r="Q91" s="379" t="s">
        <v>468</v>
      </c>
      <c r="R91" s="273" t="str">
        <f>IF(S91=$Z$27,"","○")</f>
        <v/>
      </c>
      <c r="S91" s="394">
        <v>1.09E-2</v>
      </c>
      <c r="T91" s="390" t="s">
        <v>276</v>
      </c>
      <c r="X91" s="355">
        <v>18.399999999999999</v>
      </c>
      <c r="Y91" s="443" t="s">
        <v>468</v>
      </c>
      <c r="Z91" s="374">
        <v>1.09E-2</v>
      </c>
      <c r="AA91" s="439" t="s">
        <v>56</v>
      </c>
    </row>
    <row r="92" spans="1:32" ht="15" customHeight="1" x14ac:dyDescent="0.4">
      <c r="A92" s="709"/>
      <c r="B92" s="642" t="s">
        <v>29</v>
      </c>
      <c r="C92" s="642"/>
      <c r="D92" s="642"/>
      <c r="E92" s="642"/>
      <c r="F92" s="319"/>
      <c r="G92" s="318" t="s">
        <v>262</v>
      </c>
      <c r="H92" s="320" t="str">
        <f t="shared" si="8"/>
        <v/>
      </c>
      <c r="I92" s="319"/>
      <c r="J92" s="318" t="s">
        <v>262</v>
      </c>
      <c r="K92" s="320" t="str">
        <f t="shared" si="9"/>
        <v/>
      </c>
      <c r="L92" s="320" t="str">
        <f t="shared" si="10"/>
        <v/>
      </c>
      <c r="M92" s="321" t="str">
        <f t="shared" si="11"/>
        <v/>
      </c>
      <c r="N92" s="285"/>
      <c r="O92" s="449" t="str">
        <f>IF(P92=$X$28,"","○")</f>
        <v/>
      </c>
      <c r="P92" s="351">
        <v>3.23</v>
      </c>
      <c r="Q92" s="379" t="s">
        <v>468</v>
      </c>
      <c r="R92" s="273" t="str">
        <f>IF(S92=$Z$28,"","○")</f>
        <v/>
      </c>
      <c r="S92" s="351">
        <v>2.64E-2</v>
      </c>
      <c r="T92" s="390" t="s">
        <v>276</v>
      </c>
      <c r="X92" s="355">
        <v>3.23</v>
      </c>
      <c r="Y92" s="443" t="s">
        <v>468</v>
      </c>
      <c r="Z92" s="355">
        <v>2.64E-2</v>
      </c>
      <c r="AA92" s="439" t="s">
        <v>56</v>
      </c>
    </row>
    <row r="93" spans="1:32" ht="15" customHeight="1" x14ac:dyDescent="0.4">
      <c r="A93" s="709"/>
      <c r="B93" s="642" t="s">
        <v>30</v>
      </c>
      <c r="C93" s="642"/>
      <c r="D93" s="642"/>
      <c r="E93" s="642"/>
      <c r="F93" s="319"/>
      <c r="G93" s="318" t="s">
        <v>262</v>
      </c>
      <c r="H93" s="320" t="str">
        <f t="shared" si="8"/>
        <v/>
      </c>
      <c r="I93" s="319"/>
      <c r="J93" s="318" t="s">
        <v>262</v>
      </c>
      <c r="K93" s="320" t="str">
        <f t="shared" si="9"/>
        <v/>
      </c>
      <c r="L93" s="320" t="str">
        <f t="shared" si="10"/>
        <v/>
      </c>
      <c r="M93" s="321" t="str">
        <f t="shared" si="11"/>
        <v/>
      </c>
      <c r="N93" s="285"/>
      <c r="O93" s="449" t="str">
        <f>IF(P93=$X$29,"","○")</f>
        <v/>
      </c>
      <c r="P93" s="381">
        <v>7.53</v>
      </c>
      <c r="Q93" s="382" t="s">
        <v>468</v>
      </c>
      <c r="R93" s="275" t="str">
        <f>IF(S93=$Z$29,"","○")</f>
        <v/>
      </c>
      <c r="S93" s="395">
        <v>4.2000000000000003E-2</v>
      </c>
      <c r="T93" s="390" t="s">
        <v>276</v>
      </c>
      <c r="X93" s="355">
        <v>7.53</v>
      </c>
      <c r="Y93" s="399" t="s">
        <v>468</v>
      </c>
      <c r="Z93" s="400">
        <v>4.2000000000000003E-2</v>
      </c>
      <c r="AA93" s="440" t="s">
        <v>56</v>
      </c>
    </row>
    <row r="94" spans="1:32" ht="15" customHeight="1" x14ac:dyDescent="0.4">
      <c r="A94" s="709"/>
      <c r="B94" s="710" t="s">
        <v>405</v>
      </c>
      <c r="C94" s="713"/>
      <c r="D94" s="489"/>
      <c r="E94" s="490"/>
      <c r="F94" s="347"/>
      <c r="G94" s="350"/>
      <c r="H94" s="348" t="str">
        <f t="shared" si="8"/>
        <v/>
      </c>
      <c r="I94" s="347"/>
      <c r="J94" s="350"/>
      <c r="K94" s="348" t="str">
        <f>IF(I94="","",I94*P94)</f>
        <v/>
      </c>
      <c r="L94" s="348" t="str">
        <f>IF(F94="",IF(I94="","",-(I94*P94)),(F94-I94)*P94)</f>
        <v/>
      </c>
      <c r="M94" s="349" t="str">
        <f>IF(L94="","",L94*S94*44/12)</f>
        <v/>
      </c>
      <c r="N94" s="285"/>
      <c r="O94" s="277"/>
      <c r="P94" s="351"/>
      <c r="Q94" s="352"/>
      <c r="R94" s="278"/>
      <c r="S94" s="351"/>
      <c r="T94" s="353"/>
      <c r="X94" s="286"/>
      <c r="Y94" s="354"/>
      <c r="Z94" s="355"/>
      <c r="AA94" s="439"/>
      <c r="AE94" s="52"/>
      <c r="AF94" s="52"/>
    </row>
    <row r="95" spans="1:32" ht="15" customHeight="1" x14ac:dyDescent="0.4">
      <c r="A95" s="709"/>
      <c r="B95" s="711"/>
      <c r="C95" s="713"/>
      <c r="D95" s="489"/>
      <c r="E95" s="490"/>
      <c r="F95" s="347"/>
      <c r="G95" s="350"/>
      <c r="H95" s="348" t="str">
        <f t="shared" si="8"/>
        <v/>
      </c>
      <c r="I95" s="347"/>
      <c r="J95" s="350"/>
      <c r="K95" s="348" t="str">
        <f>IF(I95="","",I95*P95)</f>
        <v/>
      </c>
      <c r="L95" s="348" t="str">
        <f>IF(F95="",IF(I95="","",-(I95*P95)),(F95-I95)*P95)</f>
        <v/>
      </c>
      <c r="M95" s="349" t="str">
        <f t="shared" ref="M95:M98" si="12">IF(L95="","",L95*S95*44/12)</f>
        <v/>
      </c>
      <c r="N95" s="285"/>
      <c r="O95" s="356"/>
      <c r="P95" s="351"/>
      <c r="Q95" s="352"/>
      <c r="R95" s="278"/>
      <c r="S95" s="351"/>
      <c r="T95" s="352"/>
      <c r="X95" s="286"/>
      <c r="Y95" s="451"/>
      <c r="Z95" s="355"/>
      <c r="AA95" s="439"/>
      <c r="AE95" s="52"/>
      <c r="AF95" s="52"/>
    </row>
    <row r="96" spans="1:32" ht="15" customHeight="1" x14ac:dyDescent="0.4">
      <c r="A96" s="709"/>
      <c r="B96" s="711"/>
      <c r="C96" s="713"/>
      <c r="D96" s="489"/>
      <c r="E96" s="490"/>
      <c r="F96" s="347"/>
      <c r="G96" s="350"/>
      <c r="H96" s="348" t="str">
        <f t="shared" si="8"/>
        <v/>
      </c>
      <c r="I96" s="347"/>
      <c r="J96" s="350"/>
      <c r="K96" s="348" t="str">
        <f>IF(I96="","",I96*P96)</f>
        <v/>
      </c>
      <c r="L96" s="348" t="str">
        <f t="shared" ref="L96:L98" si="13">IF(F96="",IF(I96="","",-(I96*P96)),(F96-I96)*P96)</f>
        <v/>
      </c>
      <c r="M96" s="349" t="str">
        <f t="shared" si="12"/>
        <v/>
      </c>
      <c r="N96" s="285"/>
      <c r="O96" s="356"/>
      <c r="P96" s="351"/>
      <c r="Q96" s="352"/>
      <c r="R96" s="278"/>
      <c r="S96" s="351"/>
      <c r="T96" s="352"/>
      <c r="X96" s="286"/>
      <c r="Y96" s="451"/>
      <c r="Z96" s="355"/>
      <c r="AA96" s="439"/>
      <c r="AE96" s="52"/>
      <c r="AF96" s="52"/>
    </row>
    <row r="97" spans="1:32" ht="15" customHeight="1" x14ac:dyDescent="0.4">
      <c r="A97" s="709"/>
      <c r="B97" s="711"/>
      <c r="C97" s="713"/>
      <c r="D97" s="489"/>
      <c r="E97" s="490"/>
      <c r="F97" s="347"/>
      <c r="G97" s="350"/>
      <c r="H97" s="348" t="str">
        <f t="shared" si="8"/>
        <v/>
      </c>
      <c r="I97" s="347"/>
      <c r="J97" s="350"/>
      <c r="K97" s="348" t="str">
        <f>IF(I97="","",I97*P97)</f>
        <v/>
      </c>
      <c r="L97" s="348" t="str">
        <f t="shared" si="13"/>
        <v/>
      </c>
      <c r="M97" s="349" t="str">
        <f t="shared" si="12"/>
        <v/>
      </c>
      <c r="N97" s="285"/>
      <c r="O97" s="356"/>
      <c r="P97" s="351"/>
      <c r="Q97" s="352"/>
      <c r="R97" s="276"/>
      <c r="S97" s="351"/>
      <c r="T97" s="352"/>
      <c r="X97" s="286"/>
      <c r="Y97" s="451"/>
      <c r="Z97" s="355"/>
      <c r="AA97" s="439"/>
      <c r="AE97" s="52"/>
      <c r="AF97" s="52"/>
    </row>
    <row r="98" spans="1:32" ht="15" customHeight="1" x14ac:dyDescent="0.4">
      <c r="A98" s="709"/>
      <c r="B98" s="712"/>
      <c r="C98" s="713"/>
      <c r="D98" s="489"/>
      <c r="E98" s="490"/>
      <c r="F98" s="347"/>
      <c r="G98" s="350"/>
      <c r="H98" s="348" t="str">
        <f t="shared" si="8"/>
        <v/>
      </c>
      <c r="I98" s="347"/>
      <c r="J98" s="350"/>
      <c r="K98" s="348" t="str">
        <f>IF(I98="","",I98*P98)</f>
        <v/>
      </c>
      <c r="L98" s="348" t="str">
        <f t="shared" si="13"/>
        <v/>
      </c>
      <c r="M98" s="349" t="str">
        <f t="shared" si="12"/>
        <v/>
      </c>
      <c r="N98" s="285"/>
      <c r="O98" s="279"/>
      <c r="P98" s="351"/>
      <c r="Q98" s="352"/>
      <c r="R98" s="451"/>
      <c r="S98" s="351"/>
      <c r="T98" s="352"/>
      <c r="X98" s="286"/>
      <c r="Y98" s="451"/>
      <c r="Z98" s="355"/>
      <c r="AA98" s="439"/>
      <c r="AE98" s="52"/>
      <c r="AF98" s="52"/>
    </row>
    <row r="99" spans="1:32" ht="15" customHeight="1" x14ac:dyDescent="0.4">
      <c r="A99" s="709"/>
      <c r="B99" s="651" t="s">
        <v>54</v>
      </c>
      <c r="C99" s="651"/>
      <c r="D99" s="651"/>
      <c r="E99" s="651"/>
      <c r="F99" s="651"/>
      <c r="G99" s="651"/>
      <c r="H99" s="651"/>
      <c r="I99" s="651"/>
      <c r="J99" s="651"/>
      <c r="K99" s="651"/>
      <c r="L99" s="651"/>
      <c r="M99" s="349" t="str">
        <f>IF(SUM(M72:M98)=0,"",SUM(M72:M98))</f>
        <v/>
      </c>
      <c r="N99" s="285"/>
      <c r="O99" s="279"/>
      <c r="P99" s="278"/>
      <c r="Q99" s="310"/>
      <c r="R99" s="278"/>
      <c r="S99" s="281"/>
      <c r="T99" s="280"/>
      <c r="U99" s="279"/>
      <c r="V99" s="279"/>
      <c r="X99" s="451"/>
      <c r="Y99" s="451"/>
      <c r="Z99" s="355"/>
      <c r="AA99" s="439"/>
      <c r="AE99" s="52"/>
      <c r="AF99" s="52"/>
    </row>
    <row r="100" spans="1:32" ht="21.75" customHeight="1" x14ac:dyDescent="0.4">
      <c r="A100" s="709"/>
      <c r="B100" s="660"/>
      <c r="C100" s="661"/>
      <c r="D100" s="661"/>
      <c r="E100" s="662"/>
      <c r="F100" s="651" t="s">
        <v>1</v>
      </c>
      <c r="G100" s="651"/>
      <c r="H100" s="651"/>
      <c r="I100" s="669" t="s">
        <v>46</v>
      </c>
      <c r="J100" s="669"/>
      <c r="K100" s="669"/>
      <c r="L100" s="622" t="s">
        <v>51</v>
      </c>
      <c r="M100" s="683" t="s">
        <v>72</v>
      </c>
      <c r="N100" s="285"/>
      <c r="O100" s="279"/>
      <c r="P100" s="357"/>
      <c r="Q100" s="358"/>
      <c r="R100" s="451"/>
      <c r="S100" s="359"/>
      <c r="T100" s="360"/>
      <c r="X100" s="286"/>
      <c r="Y100" s="451"/>
      <c r="Z100" s="355"/>
      <c r="AA100" s="439"/>
      <c r="AE100" s="52"/>
      <c r="AF100" s="52"/>
    </row>
    <row r="101" spans="1:32" ht="15" customHeight="1" thickBot="1" x14ac:dyDescent="0.45">
      <c r="A101" s="709"/>
      <c r="B101" s="663"/>
      <c r="C101" s="664"/>
      <c r="D101" s="664"/>
      <c r="E101" s="665"/>
      <c r="F101" s="444" t="s">
        <v>3</v>
      </c>
      <c r="G101" s="685" t="s">
        <v>491</v>
      </c>
      <c r="H101" s="687"/>
      <c r="I101" s="444" t="s">
        <v>3</v>
      </c>
      <c r="J101" s="685" t="s">
        <v>491</v>
      </c>
      <c r="K101" s="687"/>
      <c r="L101" s="623"/>
      <c r="M101" s="684"/>
      <c r="N101" s="285"/>
      <c r="O101" s="279"/>
      <c r="P101" s="357"/>
      <c r="Q101" s="358"/>
      <c r="R101" s="451"/>
      <c r="S101" s="359"/>
      <c r="T101" s="360"/>
      <c r="X101" s="286"/>
      <c r="Y101" s="451"/>
      <c r="Z101" s="355"/>
      <c r="AA101" s="439"/>
      <c r="AE101" s="52"/>
      <c r="AF101" s="52"/>
    </row>
    <row r="102" spans="1:32" ht="15" customHeight="1" thickTop="1" thickBot="1" x14ac:dyDescent="0.45">
      <c r="A102" s="709"/>
      <c r="B102" s="666"/>
      <c r="C102" s="667"/>
      <c r="D102" s="667"/>
      <c r="E102" s="668"/>
      <c r="F102" s="455" t="s">
        <v>66</v>
      </c>
      <c r="G102" s="686"/>
      <c r="H102" s="688"/>
      <c r="I102" s="455" t="s">
        <v>68</v>
      </c>
      <c r="J102" s="686"/>
      <c r="K102" s="688"/>
      <c r="L102" s="445" t="s">
        <v>492</v>
      </c>
      <c r="M102" s="445" t="s">
        <v>261</v>
      </c>
      <c r="N102" s="285"/>
      <c r="O102" s="361" t="s">
        <v>493</v>
      </c>
      <c r="P102" s="357"/>
      <c r="Q102" s="358"/>
      <c r="R102" s="451"/>
      <c r="S102" s="362"/>
      <c r="T102" s="363"/>
      <c r="U102" s="689" t="s">
        <v>494</v>
      </c>
      <c r="V102" s="690"/>
      <c r="X102" s="286"/>
      <c r="Y102" s="451"/>
      <c r="Z102" s="355"/>
      <c r="AA102" s="439"/>
      <c r="AE102" s="52"/>
      <c r="AF102" s="52"/>
    </row>
    <row r="103" spans="1:32" ht="15" customHeight="1" thickTop="1" thickBot="1" x14ac:dyDescent="0.45">
      <c r="A103" s="709"/>
      <c r="B103" s="691" t="s">
        <v>495</v>
      </c>
      <c r="C103" s="692"/>
      <c r="D103" s="692"/>
      <c r="E103" s="693"/>
      <c r="F103" s="347"/>
      <c r="G103" s="448" t="s">
        <v>262</v>
      </c>
      <c r="H103" s="364"/>
      <c r="I103" s="347"/>
      <c r="J103" s="448" t="s">
        <v>262</v>
      </c>
      <c r="K103" s="364"/>
      <c r="L103" s="348" t="str">
        <f>IF(F103="",IF(I103="","",F103-I103),F103-I103)</f>
        <v/>
      </c>
      <c r="M103" s="349" t="str">
        <f>IF(L103="","",L103*S103)</f>
        <v/>
      </c>
      <c r="N103" s="285"/>
      <c r="O103" s="279"/>
      <c r="P103" s="357"/>
      <c r="Q103" s="358"/>
      <c r="R103" s="365"/>
      <c r="S103" s="366"/>
      <c r="T103" s="367" t="s">
        <v>496</v>
      </c>
      <c r="U103" s="694"/>
      <c r="V103" s="695"/>
      <c r="X103" s="286"/>
      <c r="Y103" s="451"/>
      <c r="Z103" s="355"/>
      <c r="AA103" s="439"/>
      <c r="AE103" s="52"/>
      <c r="AF103" s="52"/>
    </row>
    <row r="104" spans="1:32" ht="15" customHeight="1" thickTop="1" thickBot="1" x14ac:dyDescent="0.45">
      <c r="A104" s="709"/>
      <c r="B104" s="651" t="s">
        <v>55</v>
      </c>
      <c r="C104" s="651"/>
      <c r="D104" s="651"/>
      <c r="E104" s="651"/>
      <c r="F104" s="651"/>
      <c r="G104" s="651"/>
      <c r="H104" s="651"/>
      <c r="I104" s="651"/>
      <c r="J104" s="651"/>
      <c r="K104" s="651"/>
      <c r="L104" s="651"/>
      <c r="M104" s="349" t="str">
        <f>IF(M103=0,"",M103)</f>
        <v/>
      </c>
      <c r="N104" s="285"/>
      <c r="O104" s="279" t="s">
        <v>497</v>
      </c>
      <c r="P104" s="451"/>
      <c r="Q104" s="310"/>
      <c r="R104" s="368"/>
      <c r="S104" s="369"/>
      <c r="T104" s="280"/>
      <c r="U104" s="279"/>
      <c r="V104" s="279"/>
      <c r="X104" s="451"/>
      <c r="Y104" s="451"/>
      <c r="Z104" s="355"/>
      <c r="AA104" s="439"/>
      <c r="AE104" s="52"/>
      <c r="AF104" s="52"/>
    </row>
    <row r="105" spans="1:32" ht="18" customHeight="1" thickTop="1" x14ac:dyDescent="0.15">
      <c r="A105" s="709"/>
      <c r="B105" s="670"/>
      <c r="C105" s="671"/>
      <c r="D105" s="671"/>
      <c r="E105" s="672"/>
      <c r="F105" s="651" t="s">
        <v>1</v>
      </c>
      <c r="G105" s="651"/>
      <c r="H105" s="651"/>
      <c r="I105" s="669" t="s">
        <v>46</v>
      </c>
      <c r="J105" s="669"/>
      <c r="K105" s="669"/>
      <c r="L105" s="622" t="s">
        <v>498</v>
      </c>
      <c r="M105" s="622" t="s">
        <v>72</v>
      </c>
      <c r="N105" s="452"/>
      <c r="O105" s="625" t="s">
        <v>119</v>
      </c>
      <c r="P105" s="635" t="s">
        <v>2</v>
      </c>
      <c r="Q105" s="635"/>
      <c r="R105" s="625" t="s">
        <v>119</v>
      </c>
      <c r="S105" s="635" t="s">
        <v>57</v>
      </c>
      <c r="T105" s="635"/>
      <c r="X105" s="635" t="s">
        <v>2</v>
      </c>
      <c r="Y105" s="635"/>
      <c r="Z105" s="635" t="s">
        <v>57</v>
      </c>
      <c r="AA105" s="635"/>
      <c r="AE105" s="52"/>
      <c r="AF105" s="52"/>
    </row>
    <row r="106" spans="1:32" ht="15" customHeight="1" x14ac:dyDescent="0.15">
      <c r="A106" s="709"/>
      <c r="B106" s="673"/>
      <c r="C106" s="674"/>
      <c r="D106" s="674"/>
      <c r="E106" s="675"/>
      <c r="F106" s="444" t="s">
        <v>3</v>
      </c>
      <c r="G106" s="651" t="s">
        <v>47</v>
      </c>
      <c r="H106" s="938" t="s">
        <v>48</v>
      </c>
      <c r="I106" s="444" t="s">
        <v>3</v>
      </c>
      <c r="J106" s="651" t="s">
        <v>47</v>
      </c>
      <c r="K106" s="938" t="s">
        <v>48</v>
      </c>
      <c r="L106" s="623"/>
      <c r="M106" s="623"/>
      <c r="N106" s="452"/>
      <c r="O106" s="626"/>
      <c r="P106" s="440" t="s">
        <v>3</v>
      </c>
      <c r="Q106" s="697" t="s">
        <v>83</v>
      </c>
      <c r="R106" s="626"/>
      <c r="S106" s="625" t="s">
        <v>3</v>
      </c>
      <c r="T106" s="698" t="s">
        <v>47</v>
      </c>
      <c r="X106" s="440" t="s">
        <v>3</v>
      </c>
      <c r="Y106" s="700" t="s">
        <v>83</v>
      </c>
      <c r="Z106" s="625" t="s">
        <v>3</v>
      </c>
      <c r="AA106" s="625" t="s">
        <v>47</v>
      </c>
      <c r="AE106" s="52"/>
      <c r="AF106" s="52"/>
    </row>
    <row r="107" spans="1:32" ht="15" customHeight="1" thickBot="1" x14ac:dyDescent="0.2">
      <c r="A107" s="709"/>
      <c r="B107" s="676"/>
      <c r="C107" s="677"/>
      <c r="D107" s="677"/>
      <c r="E107" s="678"/>
      <c r="F107" s="455" t="s">
        <v>66</v>
      </c>
      <c r="G107" s="651"/>
      <c r="H107" s="455" t="s">
        <v>67</v>
      </c>
      <c r="I107" s="455" t="s">
        <v>68</v>
      </c>
      <c r="J107" s="651"/>
      <c r="K107" s="455" t="s">
        <v>69</v>
      </c>
      <c r="L107" s="445" t="s">
        <v>104</v>
      </c>
      <c r="M107" s="445" t="s">
        <v>261</v>
      </c>
      <c r="N107" s="452"/>
      <c r="O107" s="627"/>
      <c r="P107" s="441" t="s">
        <v>5</v>
      </c>
      <c r="Q107" s="697"/>
      <c r="R107" s="627"/>
      <c r="S107" s="627"/>
      <c r="T107" s="699"/>
      <c r="X107" s="441" t="s">
        <v>5</v>
      </c>
      <c r="Y107" s="700"/>
      <c r="Z107" s="627"/>
      <c r="AA107" s="627"/>
      <c r="AE107" s="52"/>
      <c r="AF107" s="52"/>
    </row>
    <row r="108" spans="1:32" ht="15" customHeight="1" thickTop="1" x14ac:dyDescent="0.4">
      <c r="A108" s="709"/>
      <c r="B108" s="642" t="s">
        <v>32</v>
      </c>
      <c r="C108" s="642"/>
      <c r="D108" s="642"/>
      <c r="E108" s="642"/>
      <c r="F108" s="347"/>
      <c r="G108" s="448" t="s">
        <v>33</v>
      </c>
      <c r="H108" s="370"/>
      <c r="I108" s="347"/>
      <c r="J108" s="448" t="s">
        <v>33</v>
      </c>
      <c r="K108" s="371"/>
      <c r="L108" s="348" t="str">
        <f>IF(F108="",IF(I108="","",F108-I108),F108-I108)</f>
        <v/>
      </c>
      <c r="M108" s="349" t="str">
        <f>IF(L108="","",L108*S108)</f>
        <v/>
      </c>
      <c r="N108" s="285"/>
      <c r="O108" s="279"/>
      <c r="P108" s="281"/>
      <c r="Q108" s="282"/>
      <c r="R108" s="372" t="str">
        <f>IF(S108=$Z$44,"","○")</f>
        <v/>
      </c>
      <c r="S108" s="373">
        <v>6.54E-2</v>
      </c>
      <c r="T108" s="401" t="s">
        <v>469</v>
      </c>
      <c r="X108" s="281"/>
      <c r="Y108" s="281"/>
      <c r="Z108" s="374">
        <v>6.54E-2</v>
      </c>
      <c r="AA108" s="439" t="s">
        <v>470</v>
      </c>
      <c r="AE108" s="52"/>
      <c r="AF108" s="52"/>
    </row>
    <row r="109" spans="1:32" ht="15" customHeight="1" x14ac:dyDescent="0.4">
      <c r="A109" s="709"/>
      <c r="B109" s="642" t="s">
        <v>35</v>
      </c>
      <c r="C109" s="642"/>
      <c r="D109" s="642"/>
      <c r="E109" s="642"/>
      <c r="F109" s="347"/>
      <c r="G109" s="448" t="s">
        <v>33</v>
      </c>
      <c r="H109" s="370"/>
      <c r="I109" s="347"/>
      <c r="J109" s="448" t="s">
        <v>33</v>
      </c>
      <c r="K109" s="371"/>
      <c r="L109" s="348" t="str">
        <f>IF(F109="",IF(I109="","",F109-I109),F109-I109)</f>
        <v/>
      </c>
      <c r="M109" s="349" t="str">
        <f>IF(L109="","",L109*S109)</f>
        <v/>
      </c>
      <c r="N109" s="285"/>
      <c r="O109" s="279"/>
      <c r="P109" s="281"/>
      <c r="Q109" s="282"/>
      <c r="R109" s="372" t="str">
        <f>IF(S109=$Z$45,"","○")</f>
        <v/>
      </c>
      <c r="S109" s="375"/>
      <c r="T109" s="402" t="s">
        <v>469</v>
      </c>
      <c r="X109" s="281"/>
      <c r="Y109" s="281"/>
      <c r="Z109" s="376"/>
      <c r="AA109" s="439" t="s">
        <v>470</v>
      </c>
      <c r="AE109" s="52"/>
      <c r="AF109" s="52"/>
    </row>
    <row r="110" spans="1:32" ht="15" customHeight="1" x14ac:dyDescent="0.4">
      <c r="A110" s="709"/>
      <c r="B110" s="642" t="s">
        <v>36</v>
      </c>
      <c r="C110" s="642"/>
      <c r="D110" s="642"/>
      <c r="E110" s="642"/>
      <c r="F110" s="347"/>
      <c r="G110" s="448" t="s">
        <v>33</v>
      </c>
      <c r="H110" s="370"/>
      <c r="I110" s="347"/>
      <c r="J110" s="448" t="s">
        <v>33</v>
      </c>
      <c r="K110" s="371"/>
      <c r="L110" s="348" t="str">
        <f>IF(F110="",IF(I110="","",F110-I110),F110-I110)</f>
        <v/>
      </c>
      <c r="M110" s="349" t="str">
        <f>IF(L110="","",L110*S110)</f>
        <v/>
      </c>
      <c r="N110" s="285"/>
      <c r="O110" s="279"/>
      <c r="P110" s="281"/>
      <c r="Q110" s="282"/>
      <c r="R110" s="372" t="str">
        <f>IF(S110=$Z$46,"","○")</f>
        <v/>
      </c>
      <c r="S110" s="375"/>
      <c r="T110" s="402" t="s">
        <v>469</v>
      </c>
      <c r="X110" s="281"/>
      <c r="Y110" s="281"/>
      <c r="Z110" s="376"/>
      <c r="AA110" s="439" t="s">
        <v>470</v>
      </c>
      <c r="AE110" s="52"/>
      <c r="AF110" s="52"/>
    </row>
    <row r="111" spans="1:32" ht="15" customHeight="1" thickBot="1" x14ac:dyDescent="0.45">
      <c r="A111" s="709"/>
      <c r="B111" s="642" t="s">
        <v>37</v>
      </c>
      <c r="C111" s="642"/>
      <c r="D111" s="642"/>
      <c r="E111" s="642"/>
      <c r="F111" s="347"/>
      <c r="G111" s="448" t="s">
        <v>33</v>
      </c>
      <c r="H111" s="370"/>
      <c r="I111" s="347"/>
      <c r="J111" s="448" t="s">
        <v>33</v>
      </c>
      <c r="K111" s="371"/>
      <c r="L111" s="348" t="str">
        <f>IF(F111="",IF(I111="","",F111-I111),F111-I111)</f>
        <v/>
      </c>
      <c r="M111" s="349" t="str">
        <f>IF(L111="","",L111*S111)</f>
        <v/>
      </c>
      <c r="N111" s="285"/>
      <c r="O111" s="279"/>
      <c r="P111" s="281"/>
      <c r="Q111" s="282"/>
      <c r="R111" s="372" t="str">
        <f>IF(S111=$Z$47,"","○")</f>
        <v/>
      </c>
      <c r="S111" s="377"/>
      <c r="T111" s="403" t="s">
        <v>469</v>
      </c>
      <c r="X111" s="281"/>
      <c r="Y111" s="281"/>
      <c r="Z111" s="376"/>
      <c r="AA111" s="439" t="s">
        <v>470</v>
      </c>
      <c r="AE111" s="52"/>
      <c r="AF111" s="52"/>
    </row>
    <row r="112" spans="1:32" ht="15" customHeight="1" thickTop="1" x14ac:dyDescent="0.4">
      <c r="A112" s="709"/>
      <c r="B112" s="651" t="s">
        <v>105</v>
      </c>
      <c r="C112" s="651"/>
      <c r="D112" s="651"/>
      <c r="E112" s="651"/>
      <c r="F112" s="651"/>
      <c r="G112" s="651"/>
      <c r="H112" s="651"/>
      <c r="I112" s="651"/>
      <c r="J112" s="651"/>
      <c r="K112" s="651"/>
      <c r="L112" s="651"/>
      <c r="M112" s="349" t="str">
        <f>IF(SUM(M108:M111)=0,"",SUM(M108:M111))</f>
        <v/>
      </c>
      <c r="N112" s="285"/>
      <c r="O112" s="279" t="s">
        <v>396</v>
      </c>
      <c r="P112" s="281"/>
      <c r="Q112" s="283"/>
      <c r="R112" s="283"/>
      <c r="S112" s="281"/>
      <c r="T112" s="310"/>
      <c r="X112" s="281"/>
      <c r="Y112" s="451"/>
      <c r="Z112" s="281"/>
      <c r="AA112" s="451"/>
      <c r="AE112" s="52"/>
      <c r="AF112" s="52"/>
    </row>
    <row r="113" spans="1:27" ht="15" customHeight="1" x14ac:dyDescent="0.4">
      <c r="A113" s="651" t="s">
        <v>0</v>
      </c>
      <c r="B113" s="651"/>
      <c r="C113" s="651"/>
      <c r="D113" s="651"/>
      <c r="E113" s="651"/>
      <c r="F113" s="622" t="s">
        <v>3</v>
      </c>
      <c r="G113" s="651" t="s">
        <v>47</v>
      </c>
      <c r="H113" s="708"/>
      <c r="I113" s="622" t="s">
        <v>3</v>
      </c>
      <c r="J113" s="651" t="s">
        <v>47</v>
      </c>
      <c r="K113" s="708"/>
      <c r="L113" s="622" t="s">
        <v>51</v>
      </c>
      <c r="M113" s="683" t="s">
        <v>72</v>
      </c>
      <c r="N113" s="287"/>
      <c r="O113" s="682" t="s">
        <v>108</v>
      </c>
      <c r="P113" s="633" t="s">
        <v>388</v>
      </c>
      <c r="Q113" s="633"/>
      <c r="R113" s="632" t="s">
        <v>57</v>
      </c>
      <c r="S113" s="632"/>
      <c r="T113" s="631" t="s">
        <v>389</v>
      </c>
      <c r="U113" s="631"/>
      <c r="V113" s="632" t="s">
        <v>471</v>
      </c>
      <c r="W113" s="632"/>
      <c r="X113" s="679"/>
      <c r="Y113" s="288"/>
      <c r="Z113" s="715"/>
      <c r="AA113" s="715"/>
    </row>
    <row r="114" spans="1:27" ht="15" customHeight="1" thickBot="1" x14ac:dyDescent="0.45">
      <c r="A114" s="651"/>
      <c r="B114" s="651"/>
      <c r="C114" s="651"/>
      <c r="D114" s="651"/>
      <c r="E114" s="651"/>
      <c r="F114" s="623"/>
      <c r="G114" s="651"/>
      <c r="H114" s="708"/>
      <c r="I114" s="623"/>
      <c r="J114" s="651"/>
      <c r="K114" s="708"/>
      <c r="L114" s="623"/>
      <c r="M114" s="684"/>
      <c r="N114" s="287"/>
      <c r="O114" s="682"/>
      <c r="P114" s="634"/>
      <c r="Q114" s="634"/>
      <c r="R114" s="634" t="s">
        <v>472</v>
      </c>
      <c r="S114" s="634"/>
      <c r="T114" s="442" t="s">
        <v>392</v>
      </c>
      <c r="U114" s="442" t="s">
        <v>393</v>
      </c>
      <c r="V114" s="450" t="s">
        <v>392</v>
      </c>
      <c r="W114" s="450" t="s">
        <v>393</v>
      </c>
      <c r="X114" s="679"/>
      <c r="Y114" s="288"/>
      <c r="Z114" s="715"/>
      <c r="AA114" s="715"/>
    </row>
    <row r="115" spans="1:27" ht="15" customHeight="1" thickTop="1" x14ac:dyDescent="0.4">
      <c r="A115" s="651"/>
      <c r="B115" s="651"/>
      <c r="C115" s="651"/>
      <c r="D115" s="651"/>
      <c r="E115" s="651"/>
      <c r="F115" s="455" t="s">
        <v>66</v>
      </c>
      <c r="G115" s="651"/>
      <c r="H115" s="708"/>
      <c r="I115" s="55" t="s">
        <v>68</v>
      </c>
      <c r="J115" s="651"/>
      <c r="K115" s="708"/>
      <c r="L115" s="455" t="s">
        <v>52</v>
      </c>
      <c r="M115" s="445" t="s">
        <v>261</v>
      </c>
      <c r="N115" s="452"/>
      <c r="O115" s="289">
        <v>1</v>
      </c>
      <c r="P115" s="728"/>
      <c r="Q115" s="729"/>
      <c r="R115" s="716"/>
      <c r="S115" s="716"/>
      <c r="T115" s="313"/>
      <c r="U115" s="314"/>
      <c r="V115" s="290" t="str">
        <f>IF($R115="","",$R115*10^3*T115)</f>
        <v/>
      </c>
      <c r="W115" s="291" t="str">
        <f>IF($R115="","",$R115*10^3*U115)</f>
        <v/>
      </c>
      <c r="X115" s="679"/>
      <c r="Y115" s="451"/>
      <c r="Z115" s="715"/>
      <c r="AA115" s="715"/>
    </row>
    <row r="116" spans="1:27" ht="15" customHeight="1" x14ac:dyDescent="0.4">
      <c r="A116" s="709" t="s">
        <v>38</v>
      </c>
      <c r="B116" s="719" t="s">
        <v>387</v>
      </c>
      <c r="C116" s="720"/>
      <c r="D116" s="721"/>
      <c r="E116" s="636" t="s">
        <v>39</v>
      </c>
      <c r="F116" s="706" t="str">
        <f>IF(T119=0,"",T119)</f>
        <v/>
      </c>
      <c r="G116" s="636" t="s">
        <v>95</v>
      </c>
      <c r="H116" s="680"/>
      <c r="I116" s="680"/>
      <c r="J116" s="636" t="s">
        <v>95</v>
      </c>
      <c r="K116" s="680"/>
      <c r="L116" s="643" t="str">
        <f>IF(F116="","",F116)</f>
        <v/>
      </c>
      <c r="M116" s="645" t="str">
        <f>IF(V119=0,"",V119)</f>
        <v/>
      </c>
      <c r="N116" s="285"/>
      <c r="O116" s="289">
        <v>2</v>
      </c>
      <c r="P116" s="704"/>
      <c r="Q116" s="705"/>
      <c r="R116" s="703"/>
      <c r="S116" s="703"/>
      <c r="T116" s="292"/>
      <c r="U116" s="315"/>
      <c r="V116" s="290" t="str">
        <f t="shared" ref="V116:W118" si="14">IF($R116="","",$R116*10^3*T116)</f>
        <v/>
      </c>
      <c r="W116" s="291" t="str">
        <f>IF($R116="","",$R116*10^3*U116)</f>
        <v/>
      </c>
      <c r="X116" s="281"/>
      <c r="Y116" s="293" t="s">
        <v>116</v>
      </c>
      <c r="Z116" s="294"/>
      <c r="AA116" s="451"/>
    </row>
    <row r="117" spans="1:27" ht="15" customHeight="1" x14ac:dyDescent="0.4">
      <c r="A117" s="709"/>
      <c r="B117" s="722"/>
      <c r="C117" s="723"/>
      <c r="D117" s="724"/>
      <c r="E117" s="637"/>
      <c r="F117" s="707"/>
      <c r="G117" s="637"/>
      <c r="H117" s="681"/>
      <c r="I117" s="681"/>
      <c r="J117" s="637"/>
      <c r="K117" s="681"/>
      <c r="L117" s="644"/>
      <c r="M117" s="646"/>
      <c r="N117" s="285"/>
      <c r="O117" s="289">
        <v>3</v>
      </c>
      <c r="P117" s="704"/>
      <c r="Q117" s="705"/>
      <c r="R117" s="703"/>
      <c r="S117" s="703"/>
      <c r="T117" s="292"/>
      <c r="U117" s="315"/>
      <c r="V117" s="290" t="str">
        <f t="shared" si="14"/>
        <v/>
      </c>
      <c r="W117" s="291" t="str">
        <f>IF($R117="","",$R117*10^3*U117)</f>
        <v/>
      </c>
      <c r="X117" s="281"/>
      <c r="Y117" s="293"/>
      <c r="Z117" s="294"/>
      <c r="AA117" s="451"/>
    </row>
    <row r="118" spans="1:27" ht="15" customHeight="1" thickBot="1" x14ac:dyDescent="0.45">
      <c r="A118" s="709"/>
      <c r="B118" s="722"/>
      <c r="C118" s="723"/>
      <c r="D118" s="724"/>
      <c r="E118" s="636" t="s">
        <v>40</v>
      </c>
      <c r="F118" s="706" t="str">
        <f>IF(U119=0,"",U119)</f>
        <v/>
      </c>
      <c r="G118" s="636" t="s">
        <v>95</v>
      </c>
      <c r="H118" s="680"/>
      <c r="I118" s="680"/>
      <c r="J118" s="636" t="s">
        <v>95</v>
      </c>
      <c r="K118" s="680"/>
      <c r="L118" s="643" t="str">
        <f>IF(F118="","",F118)</f>
        <v/>
      </c>
      <c r="M118" s="645" t="str">
        <f>IF(W119=0,"",W119)</f>
        <v/>
      </c>
      <c r="N118" s="285"/>
      <c r="O118" s="289">
        <v>4</v>
      </c>
      <c r="P118" s="638"/>
      <c r="Q118" s="639"/>
      <c r="R118" s="701"/>
      <c r="S118" s="701"/>
      <c r="T118" s="316"/>
      <c r="U118" s="317"/>
      <c r="V118" s="290" t="str">
        <f t="shared" si="14"/>
        <v/>
      </c>
      <c r="W118" s="291" t="str">
        <f t="shared" si="14"/>
        <v/>
      </c>
      <c r="X118" s="281"/>
      <c r="Y118" s="293"/>
      <c r="Z118" s="294"/>
      <c r="AA118" s="451"/>
    </row>
    <row r="119" spans="1:27" ht="15" customHeight="1" thickTop="1" x14ac:dyDescent="0.4">
      <c r="A119" s="709"/>
      <c r="B119" s="725"/>
      <c r="C119" s="726"/>
      <c r="D119" s="727"/>
      <c r="E119" s="637"/>
      <c r="F119" s="707"/>
      <c r="G119" s="637"/>
      <c r="H119" s="681"/>
      <c r="I119" s="681"/>
      <c r="J119" s="637"/>
      <c r="K119" s="681"/>
      <c r="L119" s="644"/>
      <c r="M119" s="646"/>
      <c r="N119" s="285"/>
      <c r="O119" s="295"/>
      <c r="P119" s="702" t="s">
        <v>71</v>
      </c>
      <c r="Q119" s="702"/>
      <c r="R119" s="640"/>
      <c r="S119" s="641"/>
      <c r="T119" s="296" t="str">
        <f>IF(T115="","",SUM(T115:T118))</f>
        <v/>
      </c>
      <c r="U119" s="297" t="str">
        <f t="shared" ref="U119:W119" si="15">IF(U115="","",SUM(U115:U118))</f>
        <v/>
      </c>
      <c r="V119" s="291" t="str">
        <f t="shared" si="15"/>
        <v/>
      </c>
      <c r="W119" s="291" t="str">
        <f t="shared" si="15"/>
        <v/>
      </c>
      <c r="X119" s="281"/>
      <c r="Y119" s="293" t="s">
        <v>120</v>
      </c>
      <c r="Z119" s="294"/>
      <c r="AA119" s="451"/>
    </row>
    <row r="120" spans="1:27" ht="15" customHeight="1" x14ac:dyDescent="0.4">
      <c r="A120" s="709"/>
      <c r="B120" s="642" t="s">
        <v>41</v>
      </c>
      <c r="C120" s="642"/>
      <c r="D120" s="647" t="s">
        <v>42</v>
      </c>
      <c r="E120" s="648"/>
      <c r="F120" s="319"/>
      <c r="G120" s="318" t="s">
        <v>95</v>
      </c>
      <c r="H120" s="322"/>
      <c r="I120" s="322"/>
      <c r="J120" s="318" t="s">
        <v>95</v>
      </c>
      <c r="K120" s="323"/>
      <c r="L120" s="91" t="str">
        <f>IF(F120="","",F120)</f>
        <v/>
      </c>
      <c r="M120" s="164" t="str">
        <f>IF(L120="","",L120*S120)</f>
        <v/>
      </c>
      <c r="N120" s="285"/>
      <c r="O120" s="298"/>
      <c r="P120" s="621"/>
      <c r="Q120" s="621"/>
      <c r="R120" s="299"/>
      <c r="S120" s="940"/>
      <c r="T120" s="274" t="s">
        <v>473</v>
      </c>
      <c r="U120" s="300"/>
      <c r="V120" s="300"/>
      <c r="W120" s="300"/>
      <c r="X120" s="281"/>
      <c r="Y120" s="293" t="s">
        <v>121</v>
      </c>
      <c r="Z120" s="301"/>
      <c r="AA120" s="451"/>
    </row>
    <row r="121" spans="1:27" ht="15" customHeight="1" x14ac:dyDescent="0.4">
      <c r="A121" s="709"/>
      <c r="B121" s="642"/>
      <c r="C121" s="642"/>
      <c r="D121" s="649" t="s">
        <v>43</v>
      </c>
      <c r="E121" s="650"/>
      <c r="F121" s="324"/>
      <c r="G121" s="318" t="s">
        <v>95</v>
      </c>
      <c r="H121" s="322"/>
      <c r="I121" s="319"/>
      <c r="J121" s="318" t="s">
        <v>95</v>
      </c>
      <c r="K121" s="323"/>
      <c r="L121" s="56" t="str">
        <f>IF(I121="",IF(I121="","",-I121),-I121)</f>
        <v/>
      </c>
      <c r="M121" s="164" t="str">
        <f>IF(L121="","",L121*S121)</f>
        <v/>
      </c>
      <c r="N121" s="285"/>
      <c r="O121" s="302"/>
      <c r="P121" s="303"/>
      <c r="Q121" s="304"/>
      <c r="R121" s="304"/>
      <c r="S121" s="940"/>
      <c r="T121" s="274" t="s">
        <v>473</v>
      </c>
      <c r="U121" s="279"/>
      <c r="X121" s="281"/>
      <c r="Y121" s="281"/>
      <c r="Z121" s="301"/>
      <c r="AA121" s="451"/>
    </row>
    <row r="122" spans="1:27" ht="15" customHeight="1" thickBot="1" x14ac:dyDescent="0.45">
      <c r="A122" s="709"/>
      <c r="B122" s="651" t="s">
        <v>499</v>
      </c>
      <c r="C122" s="651"/>
      <c r="D122" s="651"/>
      <c r="E122" s="651"/>
      <c r="F122" s="651"/>
      <c r="G122" s="651"/>
      <c r="H122" s="651"/>
      <c r="I122" s="651"/>
      <c r="J122" s="651"/>
      <c r="K122" s="651"/>
      <c r="L122" s="651"/>
      <c r="M122" s="93" t="str">
        <f>IF(SUM(M116:M121)=0,"",SUM(M116:M121))</f>
        <v/>
      </c>
      <c r="N122" s="285"/>
      <c r="O122" s="302"/>
      <c r="P122" s="305"/>
      <c r="Q122" s="304"/>
      <c r="R122" s="304"/>
      <c r="S122" s="306"/>
      <c r="T122" s="306"/>
      <c r="U122" s="279"/>
      <c r="X122" s="281"/>
      <c r="Y122" s="451"/>
      <c r="Z122" s="281"/>
      <c r="AA122" s="451"/>
    </row>
    <row r="123" spans="1:27" ht="15" customHeight="1" thickBot="1" x14ac:dyDescent="0.45">
      <c r="A123" s="652" t="s">
        <v>500</v>
      </c>
      <c r="B123" s="653"/>
      <c r="C123" s="653"/>
      <c r="D123" s="653"/>
      <c r="E123" s="653"/>
      <c r="F123" s="653"/>
      <c r="G123" s="653"/>
      <c r="H123" s="653"/>
      <c r="I123" s="653"/>
      <c r="J123" s="653"/>
      <c r="K123" s="653"/>
      <c r="L123" s="654"/>
      <c r="M123" s="325" t="str">
        <f>IF(SUM(M99,M104,M112,M122)=0,"",SUM(M99,M104,M112,M122))</f>
        <v/>
      </c>
      <c r="N123" s="285"/>
      <c r="O123" s="302"/>
      <c r="P123" s="305"/>
      <c r="Q123" s="304"/>
      <c r="R123" s="304"/>
      <c r="S123" s="306"/>
      <c r="T123" s="306"/>
      <c r="U123" s="279"/>
      <c r="X123" s="281"/>
      <c r="Y123" s="451"/>
      <c r="Z123" s="281"/>
      <c r="AA123" s="451"/>
    </row>
    <row r="124" spans="1:27" ht="6" customHeight="1" x14ac:dyDescent="0.4">
      <c r="A124" s="453"/>
      <c r="B124" s="162"/>
      <c r="C124" s="163"/>
      <c r="D124" s="163"/>
      <c r="E124" s="163"/>
      <c r="F124" s="163"/>
      <c r="G124" s="453"/>
      <c r="H124" s="453"/>
      <c r="I124" s="453"/>
      <c r="J124" s="453"/>
      <c r="K124" s="453"/>
      <c r="L124" s="453"/>
      <c r="M124" s="53"/>
      <c r="N124" s="285"/>
      <c r="O124" s="302"/>
      <c r="P124" s="305"/>
      <c r="Q124" s="304"/>
      <c r="R124" s="304"/>
      <c r="S124" s="306"/>
      <c r="T124" s="306"/>
      <c r="U124" s="279"/>
      <c r="X124" s="281"/>
      <c r="Y124" s="451"/>
      <c r="Z124" s="281"/>
      <c r="AA124" s="451"/>
    </row>
    <row r="125" spans="1:27" ht="13.5" customHeight="1" x14ac:dyDescent="0.15">
      <c r="A125" s="454"/>
      <c r="B125" s="655" t="s">
        <v>395</v>
      </c>
      <c r="C125" s="655"/>
      <c r="D125" s="655"/>
      <c r="E125" s="655"/>
      <c r="F125" s="655"/>
      <c r="G125" s="655" t="str">
        <f>IF(P115="","",""&amp;$P115&amp;" "&amp;$R115&amp;"　"&amp;$P116&amp;" "&amp;$R116&amp;"　"&amp;$P117&amp;" "&amp;$R117&amp;"　"&amp;$P118&amp;" "&amp;$R118&amp;"")</f>
        <v/>
      </c>
      <c r="H125" s="655"/>
      <c r="I125" s="655"/>
      <c r="J125" s="655"/>
      <c r="K125" s="655"/>
      <c r="L125" s="655"/>
      <c r="M125" s="655"/>
      <c r="N125" s="284"/>
      <c r="O125" s="302"/>
      <c r="P125" s="307"/>
      <c r="Q125" s="308"/>
      <c r="R125" s="308"/>
      <c r="S125" s="308"/>
      <c r="T125" s="452"/>
      <c r="U125" s="279"/>
    </row>
    <row r="126" spans="1:27" ht="13.5" customHeight="1" x14ac:dyDescent="0.15">
      <c r="A126" s="64"/>
      <c r="B126" s="714"/>
      <c r="C126" s="714"/>
      <c r="D126" s="714"/>
      <c r="E126" s="714"/>
      <c r="F126" s="714"/>
      <c r="G126" s="714"/>
      <c r="H126" s="714"/>
      <c r="I126" s="714"/>
      <c r="J126" s="714"/>
      <c r="K126" s="714"/>
      <c r="L126" s="714"/>
      <c r="M126" s="714"/>
      <c r="N126" s="284"/>
      <c r="Q126" s="309"/>
    </row>
    <row r="127" spans="1:27" ht="13.5" customHeight="1" x14ac:dyDescent="0.15">
      <c r="A127" s="64"/>
      <c r="B127" s="714"/>
      <c r="C127" s="714"/>
      <c r="D127" s="714"/>
      <c r="E127" s="714"/>
      <c r="F127" s="714"/>
      <c r="G127" s="714"/>
      <c r="H127" s="714"/>
      <c r="I127" s="714"/>
      <c r="J127" s="714"/>
      <c r="K127" s="714"/>
      <c r="L127" s="714"/>
      <c r="M127" s="714"/>
      <c r="N127" s="284"/>
    </row>
    <row r="128" spans="1:27" ht="6" customHeight="1" x14ac:dyDescent="0.15">
      <c r="A128" s="65"/>
      <c r="B128" s="65"/>
      <c r="C128" s="65"/>
      <c r="D128" s="65"/>
      <c r="E128" s="65"/>
      <c r="F128" s="65"/>
      <c r="G128" s="65"/>
      <c r="H128" s="65"/>
      <c r="I128" s="65"/>
      <c r="J128" s="65"/>
      <c r="K128" s="65"/>
      <c r="L128" s="65"/>
      <c r="M128" s="65"/>
      <c r="N128" s="284"/>
    </row>
    <row r="129" spans="1:27" ht="15" customHeight="1" x14ac:dyDescent="0.15">
      <c r="A129" s="153"/>
      <c r="B129" s="38" t="s">
        <v>319</v>
      </c>
      <c r="C129" s="38"/>
      <c r="D129" s="38"/>
      <c r="E129" s="38"/>
      <c r="F129" s="38"/>
      <c r="G129" s="38"/>
      <c r="H129" s="38"/>
      <c r="I129" s="38"/>
      <c r="J129" s="38"/>
      <c r="K129" s="38"/>
      <c r="L129" s="60"/>
      <c r="M129" s="60"/>
      <c r="N129" s="284"/>
      <c r="X129" s="279"/>
      <c r="Y129" s="279"/>
      <c r="Z129" s="279"/>
      <c r="AA129" s="279"/>
    </row>
    <row r="130" spans="1:27" ht="15" customHeight="1" x14ac:dyDescent="0.15">
      <c r="A130" s="38"/>
      <c r="B130" s="38"/>
      <c r="C130" s="38"/>
      <c r="D130" s="38"/>
      <c r="E130" s="38"/>
      <c r="F130" s="38"/>
      <c r="G130" s="38"/>
      <c r="H130" s="38"/>
      <c r="I130" s="38"/>
      <c r="J130" s="38"/>
      <c r="K130" s="38"/>
      <c r="L130" s="60"/>
      <c r="M130" s="60"/>
      <c r="N130" s="284"/>
      <c r="O130" s="268" t="s">
        <v>272</v>
      </c>
      <c r="X130" s="279"/>
      <c r="Y130" s="279"/>
      <c r="Z130" s="279"/>
      <c r="AA130" s="279"/>
    </row>
    <row r="131" spans="1:27" ht="15" customHeight="1" x14ac:dyDescent="0.15">
      <c r="A131" s="38"/>
      <c r="B131" s="61" t="str">
        <f>B3</f>
        <v>（令和</v>
      </c>
      <c r="C131" s="62">
        <f>IF($C$3="","",$C$3)</f>
        <v>5</v>
      </c>
      <c r="D131" s="454" t="s">
        <v>111</v>
      </c>
      <c r="F131" s="66" t="s">
        <v>112</v>
      </c>
      <c r="G131" s="730"/>
      <c r="H131" s="731"/>
      <c r="I131" s="731"/>
      <c r="J131" s="731"/>
      <c r="K131" s="731"/>
      <c r="L131" s="732"/>
      <c r="M131" s="60"/>
      <c r="N131" s="284"/>
      <c r="O131" s="270" t="s">
        <v>274</v>
      </c>
      <c r="X131" s="279"/>
      <c r="Y131" s="279"/>
      <c r="Z131" s="279"/>
      <c r="AA131" s="279"/>
    </row>
    <row r="132" spans="1:27" ht="15" customHeight="1" x14ac:dyDescent="0.15">
      <c r="A132" s="148"/>
      <c r="B132" s="149"/>
      <c r="C132" s="150"/>
      <c r="D132" s="150"/>
      <c r="E132" s="148"/>
      <c r="F132" s="150"/>
      <c r="G132" s="151"/>
      <c r="H132" s="151"/>
      <c r="I132" s="151"/>
      <c r="J132" s="151"/>
      <c r="K132" s="151"/>
      <c r="L132" s="152"/>
      <c r="M132" s="152"/>
      <c r="N132" s="284"/>
      <c r="O132" s="270" t="s">
        <v>273</v>
      </c>
      <c r="X132" s="279"/>
      <c r="Y132" s="279"/>
      <c r="Z132" s="279"/>
      <c r="AA132" s="279"/>
    </row>
    <row r="133" spans="1:27" ht="18" customHeight="1" x14ac:dyDescent="0.15">
      <c r="A133" s="651" t="s">
        <v>0</v>
      </c>
      <c r="B133" s="651"/>
      <c r="C133" s="651"/>
      <c r="D133" s="651"/>
      <c r="E133" s="651"/>
      <c r="F133" s="624" t="s">
        <v>1</v>
      </c>
      <c r="G133" s="624"/>
      <c r="H133" s="624"/>
      <c r="I133" s="624" t="s">
        <v>46</v>
      </c>
      <c r="J133" s="624"/>
      <c r="K133" s="624"/>
      <c r="L133" s="622" t="s">
        <v>70</v>
      </c>
      <c r="M133" s="622" t="s">
        <v>72</v>
      </c>
      <c r="N133" s="452"/>
      <c r="O133" s="625" t="s">
        <v>119</v>
      </c>
      <c r="P133" s="635" t="s">
        <v>2</v>
      </c>
      <c r="Q133" s="635"/>
      <c r="R133" s="625" t="s">
        <v>119</v>
      </c>
      <c r="S133" s="635" t="s">
        <v>57</v>
      </c>
      <c r="T133" s="635"/>
      <c r="X133" s="635" t="s">
        <v>2</v>
      </c>
      <c r="Y133" s="635"/>
      <c r="Z133" s="635" t="s">
        <v>57</v>
      </c>
      <c r="AA133" s="635"/>
    </row>
    <row r="134" spans="1:27" ht="15" customHeight="1" x14ac:dyDescent="0.15">
      <c r="A134" s="651"/>
      <c r="B134" s="651"/>
      <c r="C134" s="651"/>
      <c r="D134" s="651"/>
      <c r="E134" s="651"/>
      <c r="F134" s="444" t="s">
        <v>3</v>
      </c>
      <c r="G134" s="624" t="s">
        <v>47</v>
      </c>
      <c r="H134" s="939" t="s">
        <v>48</v>
      </c>
      <c r="I134" s="444" t="s">
        <v>3</v>
      </c>
      <c r="J134" s="624" t="s">
        <v>47</v>
      </c>
      <c r="K134" s="939" t="s">
        <v>48</v>
      </c>
      <c r="L134" s="623"/>
      <c r="M134" s="623"/>
      <c r="N134" s="452"/>
      <c r="O134" s="626"/>
      <c r="P134" s="440" t="s">
        <v>3</v>
      </c>
      <c r="Q134" s="697" t="s">
        <v>83</v>
      </c>
      <c r="R134" s="626"/>
      <c r="S134" s="625" t="s">
        <v>3</v>
      </c>
      <c r="T134" s="698" t="s">
        <v>47</v>
      </c>
      <c r="X134" s="440" t="s">
        <v>3</v>
      </c>
      <c r="Y134" s="700" t="s">
        <v>83</v>
      </c>
      <c r="Z134" s="625" t="s">
        <v>3</v>
      </c>
      <c r="AA134" s="625" t="s">
        <v>47</v>
      </c>
    </row>
    <row r="135" spans="1:27" ht="15" customHeight="1" x14ac:dyDescent="0.15">
      <c r="A135" s="651"/>
      <c r="B135" s="651"/>
      <c r="C135" s="651"/>
      <c r="D135" s="651"/>
      <c r="E135" s="651"/>
      <c r="F135" s="455" t="s">
        <v>66</v>
      </c>
      <c r="G135" s="624"/>
      <c r="H135" s="447" t="s">
        <v>67</v>
      </c>
      <c r="I135" s="455" t="s">
        <v>68</v>
      </c>
      <c r="J135" s="624"/>
      <c r="K135" s="447" t="s">
        <v>69</v>
      </c>
      <c r="L135" s="445" t="s">
        <v>104</v>
      </c>
      <c r="M135" s="445" t="s">
        <v>261</v>
      </c>
      <c r="N135" s="452"/>
      <c r="O135" s="627"/>
      <c r="P135" s="441" t="s">
        <v>5</v>
      </c>
      <c r="Q135" s="697"/>
      <c r="R135" s="627"/>
      <c r="S135" s="627"/>
      <c r="T135" s="699"/>
      <c r="X135" s="441" t="s">
        <v>5</v>
      </c>
      <c r="Y135" s="700"/>
      <c r="Z135" s="627"/>
      <c r="AA135" s="627"/>
    </row>
    <row r="136" spans="1:27" ht="15" customHeight="1" x14ac:dyDescent="0.4">
      <c r="A136" s="709" t="s">
        <v>49</v>
      </c>
      <c r="B136" s="656" t="s">
        <v>106</v>
      </c>
      <c r="C136" s="657"/>
      <c r="D136" s="657"/>
      <c r="E136" s="658"/>
      <c r="F136" s="319"/>
      <c r="G136" s="318" t="s">
        <v>124</v>
      </c>
      <c r="H136" s="320" t="str">
        <f t="shared" ref="H136:H162" si="16">IF(F136="","",F136*P136)</f>
        <v/>
      </c>
      <c r="I136" s="319"/>
      <c r="J136" s="318" t="s">
        <v>124</v>
      </c>
      <c r="K136" s="320" t="str">
        <f t="shared" ref="K136:K157" si="17">IF(I136="","",I136*P136)</f>
        <v/>
      </c>
      <c r="L136" s="320" t="str">
        <f t="shared" ref="L136:L157" si="18">IF(F136="",IF(I136="","",-(I136*P136)),(F136-I136)*P136)</f>
        <v/>
      </c>
      <c r="M136" s="321" t="str">
        <f t="shared" ref="M136:M157" si="19">IF(L136="","",L136*S136*44/12)</f>
        <v/>
      </c>
      <c r="N136" s="285"/>
      <c r="O136" s="449" t="str">
        <f>IF(P136=$X$8,"","○")</f>
        <v/>
      </c>
      <c r="P136" s="351">
        <v>38.299999999999997</v>
      </c>
      <c r="Q136" s="379" t="s">
        <v>504</v>
      </c>
      <c r="R136" s="273" t="str">
        <f>IF(S136=$Z$8,"","○")</f>
        <v/>
      </c>
      <c r="S136" s="389">
        <v>1.9E-2</v>
      </c>
      <c r="T136" s="390" t="s">
        <v>277</v>
      </c>
      <c r="X136" s="355">
        <v>38.299999999999997</v>
      </c>
      <c r="Y136" s="443" t="s">
        <v>504</v>
      </c>
      <c r="Z136" s="396">
        <v>1.9E-2</v>
      </c>
      <c r="AA136" s="439" t="s">
        <v>56</v>
      </c>
    </row>
    <row r="137" spans="1:27" ht="15" customHeight="1" x14ac:dyDescent="0.4">
      <c r="A137" s="709"/>
      <c r="B137" s="656" t="s">
        <v>9</v>
      </c>
      <c r="C137" s="657"/>
      <c r="D137" s="657"/>
      <c r="E137" s="658"/>
      <c r="F137" s="319"/>
      <c r="G137" s="318" t="s">
        <v>124</v>
      </c>
      <c r="H137" s="320" t="str">
        <f t="shared" si="16"/>
        <v/>
      </c>
      <c r="I137" s="319"/>
      <c r="J137" s="318" t="s">
        <v>124</v>
      </c>
      <c r="K137" s="320" t="str">
        <f t="shared" si="17"/>
        <v/>
      </c>
      <c r="L137" s="320" t="str">
        <f t="shared" si="18"/>
        <v/>
      </c>
      <c r="M137" s="321" t="str">
        <f t="shared" si="19"/>
        <v/>
      </c>
      <c r="N137" s="285"/>
      <c r="O137" s="449" t="str">
        <f>IF(P137=$X$9,"","○")</f>
        <v/>
      </c>
      <c r="P137" s="351">
        <v>34.799999999999997</v>
      </c>
      <c r="Q137" s="379" t="s">
        <v>504</v>
      </c>
      <c r="R137" s="273" t="str">
        <f>IF(S137=$Z$9,"","○")</f>
        <v/>
      </c>
      <c r="S137" s="351">
        <v>1.83E-2</v>
      </c>
      <c r="T137" s="390" t="s">
        <v>276</v>
      </c>
      <c r="X137" s="355">
        <v>34.799999999999997</v>
      </c>
      <c r="Y137" s="443" t="s">
        <v>504</v>
      </c>
      <c r="Z137" s="355">
        <v>1.83E-2</v>
      </c>
      <c r="AA137" s="439" t="s">
        <v>56</v>
      </c>
    </row>
    <row r="138" spans="1:27" ht="15" customHeight="1" x14ac:dyDescent="0.4">
      <c r="A138" s="709"/>
      <c r="B138" s="656" t="s">
        <v>53</v>
      </c>
      <c r="C138" s="657"/>
      <c r="D138" s="657"/>
      <c r="E138" s="658"/>
      <c r="F138" s="319"/>
      <c r="G138" s="318" t="s">
        <v>124</v>
      </c>
      <c r="H138" s="320" t="str">
        <f t="shared" si="16"/>
        <v/>
      </c>
      <c r="I138" s="319"/>
      <c r="J138" s="318" t="s">
        <v>124</v>
      </c>
      <c r="K138" s="320" t="str">
        <f t="shared" si="17"/>
        <v/>
      </c>
      <c r="L138" s="320" t="str">
        <f t="shared" si="18"/>
        <v/>
      </c>
      <c r="M138" s="321" t="str">
        <f t="shared" si="19"/>
        <v/>
      </c>
      <c r="N138" s="285"/>
      <c r="O138" s="449" t="str">
        <f>IF(P138=$X$10,"","○")</f>
        <v/>
      </c>
      <c r="P138" s="351">
        <v>33.4</v>
      </c>
      <c r="Q138" s="379" t="s">
        <v>504</v>
      </c>
      <c r="R138" s="273" t="str">
        <f>IF(S138=$Z$10,"","○")</f>
        <v/>
      </c>
      <c r="S138" s="351">
        <v>1.8700000000000001E-2</v>
      </c>
      <c r="T138" s="390" t="s">
        <v>276</v>
      </c>
      <c r="X138" s="355">
        <v>33.4</v>
      </c>
      <c r="Y138" s="443" t="s">
        <v>504</v>
      </c>
      <c r="Z138" s="355">
        <v>1.8700000000000001E-2</v>
      </c>
      <c r="AA138" s="439" t="s">
        <v>56</v>
      </c>
    </row>
    <row r="139" spans="1:27" ht="15" customHeight="1" x14ac:dyDescent="0.4">
      <c r="A139" s="709"/>
      <c r="B139" s="656" t="s">
        <v>10</v>
      </c>
      <c r="C139" s="657"/>
      <c r="D139" s="657"/>
      <c r="E139" s="658"/>
      <c r="F139" s="319"/>
      <c r="G139" s="318" t="s">
        <v>124</v>
      </c>
      <c r="H139" s="320" t="str">
        <f t="shared" si="16"/>
        <v/>
      </c>
      <c r="I139" s="319"/>
      <c r="J139" s="318" t="s">
        <v>124</v>
      </c>
      <c r="K139" s="320" t="str">
        <f t="shared" si="17"/>
        <v/>
      </c>
      <c r="L139" s="320" t="str">
        <f t="shared" si="18"/>
        <v/>
      </c>
      <c r="M139" s="321" t="str">
        <f t="shared" si="19"/>
        <v/>
      </c>
      <c r="N139" s="285"/>
      <c r="O139" s="449" t="str">
        <f>IF(P139=$X$11,"","○")</f>
        <v/>
      </c>
      <c r="P139" s="351">
        <v>33.299999999999997</v>
      </c>
      <c r="Q139" s="379" t="s">
        <v>504</v>
      </c>
      <c r="R139" s="273" t="str">
        <f>IF(S139=$Z$11,"","○")</f>
        <v/>
      </c>
      <c r="S139" s="351">
        <v>1.8599999999999998E-2</v>
      </c>
      <c r="T139" s="390" t="s">
        <v>276</v>
      </c>
      <c r="X139" s="355">
        <v>33.299999999999997</v>
      </c>
      <c r="Y139" s="443" t="s">
        <v>504</v>
      </c>
      <c r="Z139" s="355">
        <v>1.8599999999999998E-2</v>
      </c>
      <c r="AA139" s="439" t="s">
        <v>56</v>
      </c>
    </row>
    <row r="140" spans="1:27" ht="15" customHeight="1" x14ac:dyDescent="0.4">
      <c r="A140" s="709"/>
      <c r="B140" s="656" t="s">
        <v>107</v>
      </c>
      <c r="C140" s="657"/>
      <c r="D140" s="657"/>
      <c r="E140" s="658"/>
      <c r="F140" s="319"/>
      <c r="G140" s="318" t="s">
        <v>124</v>
      </c>
      <c r="H140" s="320" t="str">
        <f t="shared" si="16"/>
        <v/>
      </c>
      <c r="I140" s="319"/>
      <c r="J140" s="318" t="s">
        <v>124</v>
      </c>
      <c r="K140" s="320" t="str">
        <f t="shared" si="17"/>
        <v/>
      </c>
      <c r="L140" s="320" t="str">
        <f t="shared" si="18"/>
        <v/>
      </c>
      <c r="M140" s="321" t="str">
        <f t="shared" si="19"/>
        <v/>
      </c>
      <c r="N140" s="285"/>
      <c r="O140" s="449" t="str">
        <f>IF(P140=$X$12,"","○")</f>
        <v/>
      </c>
      <c r="P140" s="351">
        <v>36.5</v>
      </c>
      <c r="Q140" s="379" t="s">
        <v>504</v>
      </c>
      <c r="R140" s="273" t="str">
        <f>IF(S140=$Z$12,"","○")</f>
        <v/>
      </c>
      <c r="S140" s="351">
        <v>1.8700000000000001E-2</v>
      </c>
      <c r="T140" s="390" t="s">
        <v>276</v>
      </c>
      <c r="X140" s="355">
        <v>36.5</v>
      </c>
      <c r="Y140" s="443" t="s">
        <v>504</v>
      </c>
      <c r="Z140" s="355">
        <v>1.8700000000000001E-2</v>
      </c>
      <c r="AA140" s="439" t="s">
        <v>56</v>
      </c>
    </row>
    <row r="141" spans="1:27" ht="15" customHeight="1" x14ac:dyDescent="0.4">
      <c r="A141" s="709"/>
      <c r="B141" s="656" t="s">
        <v>12</v>
      </c>
      <c r="C141" s="657"/>
      <c r="D141" s="657"/>
      <c r="E141" s="658"/>
      <c r="F141" s="319"/>
      <c r="G141" s="318" t="s">
        <v>124</v>
      </c>
      <c r="H141" s="320" t="str">
        <f t="shared" si="16"/>
        <v/>
      </c>
      <c r="I141" s="319"/>
      <c r="J141" s="318" t="s">
        <v>124</v>
      </c>
      <c r="K141" s="320" t="str">
        <f t="shared" si="17"/>
        <v/>
      </c>
      <c r="L141" s="320" t="str">
        <f t="shared" si="18"/>
        <v/>
      </c>
      <c r="M141" s="321" t="str">
        <f t="shared" si="19"/>
        <v/>
      </c>
      <c r="N141" s="285"/>
      <c r="O141" s="449" t="str">
        <f>IF(P141=$X$13,"","○")</f>
        <v/>
      </c>
      <c r="P141" s="380">
        <v>38</v>
      </c>
      <c r="Q141" s="379" t="s">
        <v>504</v>
      </c>
      <c r="R141" s="273" t="str">
        <f>IF(S141=$Z$13,"","○")</f>
        <v/>
      </c>
      <c r="S141" s="351">
        <v>1.8800000000000001E-2</v>
      </c>
      <c r="T141" s="390" t="s">
        <v>276</v>
      </c>
      <c r="X141" s="397">
        <v>38</v>
      </c>
      <c r="Y141" s="443" t="s">
        <v>504</v>
      </c>
      <c r="Z141" s="355">
        <v>1.8800000000000001E-2</v>
      </c>
      <c r="AA141" s="439" t="s">
        <v>56</v>
      </c>
    </row>
    <row r="142" spans="1:27" ht="15" customHeight="1" x14ac:dyDescent="0.4">
      <c r="A142" s="709"/>
      <c r="B142" s="656" t="s">
        <v>13</v>
      </c>
      <c r="C142" s="657"/>
      <c r="D142" s="657"/>
      <c r="E142" s="658"/>
      <c r="F142" s="319"/>
      <c r="G142" s="318" t="s">
        <v>124</v>
      </c>
      <c r="H142" s="320" t="str">
        <f t="shared" si="16"/>
        <v/>
      </c>
      <c r="I142" s="319"/>
      <c r="J142" s="318" t="s">
        <v>124</v>
      </c>
      <c r="K142" s="320" t="str">
        <f t="shared" si="17"/>
        <v/>
      </c>
      <c r="L142" s="320" t="str">
        <f t="shared" si="18"/>
        <v/>
      </c>
      <c r="M142" s="321" t="str">
        <f t="shared" si="19"/>
        <v/>
      </c>
      <c r="N142" s="285"/>
      <c r="O142" s="449" t="str">
        <f>IF(P142=$X$14,"","○")</f>
        <v/>
      </c>
      <c r="P142" s="351">
        <v>38.9</v>
      </c>
      <c r="Q142" s="379" t="s">
        <v>504</v>
      </c>
      <c r="R142" s="273" t="str">
        <f>IF(S142=$Z$14,"","○")</f>
        <v/>
      </c>
      <c r="S142" s="351">
        <v>1.9300000000000001E-2</v>
      </c>
      <c r="T142" s="390" t="s">
        <v>276</v>
      </c>
      <c r="X142" s="355">
        <v>38.9</v>
      </c>
      <c r="Y142" s="443" t="s">
        <v>504</v>
      </c>
      <c r="Z142" s="355">
        <v>1.9300000000000001E-2</v>
      </c>
      <c r="AA142" s="439" t="s">
        <v>56</v>
      </c>
    </row>
    <row r="143" spans="1:27" ht="15" customHeight="1" x14ac:dyDescent="0.4">
      <c r="A143" s="709"/>
      <c r="B143" s="656" t="s">
        <v>14</v>
      </c>
      <c r="C143" s="657"/>
      <c r="D143" s="657"/>
      <c r="E143" s="658"/>
      <c r="F143" s="319"/>
      <c r="G143" s="318" t="s">
        <v>124</v>
      </c>
      <c r="H143" s="320" t="str">
        <f t="shared" si="16"/>
        <v/>
      </c>
      <c r="I143" s="319"/>
      <c r="J143" s="318" t="s">
        <v>124</v>
      </c>
      <c r="K143" s="320" t="str">
        <f t="shared" si="17"/>
        <v/>
      </c>
      <c r="L143" s="320" t="str">
        <f t="shared" si="18"/>
        <v/>
      </c>
      <c r="M143" s="321" t="str">
        <f t="shared" si="19"/>
        <v/>
      </c>
      <c r="N143" s="285"/>
      <c r="O143" s="449" t="str">
        <f>IF(P143=$X$15,"","○")</f>
        <v/>
      </c>
      <c r="P143" s="351">
        <v>41.8</v>
      </c>
      <c r="Q143" s="379" t="s">
        <v>504</v>
      </c>
      <c r="R143" s="273" t="str">
        <f>IF(S143=$Z$15,"","○")</f>
        <v/>
      </c>
      <c r="S143" s="351">
        <v>2.0199999999999999E-2</v>
      </c>
      <c r="T143" s="390" t="s">
        <v>276</v>
      </c>
      <c r="X143" s="355">
        <v>41.8</v>
      </c>
      <c r="Y143" s="443" t="s">
        <v>504</v>
      </c>
      <c r="Z143" s="355">
        <v>2.0199999999999999E-2</v>
      </c>
      <c r="AA143" s="439" t="s">
        <v>56</v>
      </c>
    </row>
    <row r="144" spans="1:27" ht="15" customHeight="1" x14ac:dyDescent="0.4">
      <c r="A144" s="709"/>
      <c r="B144" s="656" t="s">
        <v>15</v>
      </c>
      <c r="C144" s="657"/>
      <c r="D144" s="657"/>
      <c r="E144" s="658"/>
      <c r="F144" s="319"/>
      <c r="G144" s="318" t="s">
        <v>463</v>
      </c>
      <c r="H144" s="320" t="str">
        <f t="shared" si="16"/>
        <v/>
      </c>
      <c r="I144" s="319"/>
      <c r="J144" s="318" t="s">
        <v>463</v>
      </c>
      <c r="K144" s="320" t="str">
        <f t="shared" si="17"/>
        <v/>
      </c>
      <c r="L144" s="320" t="str">
        <f t="shared" si="18"/>
        <v/>
      </c>
      <c r="M144" s="321" t="str">
        <f t="shared" si="19"/>
        <v/>
      </c>
      <c r="N144" s="285"/>
      <c r="O144" s="449" t="str">
        <f>IF(P144=$X$16,"","○")</f>
        <v/>
      </c>
      <c r="P144" s="380">
        <v>40</v>
      </c>
      <c r="Q144" s="379" t="s">
        <v>17</v>
      </c>
      <c r="R144" s="273" t="str">
        <f>IF(S144=$Z$16,"","○")</f>
        <v/>
      </c>
      <c r="S144" s="351">
        <v>2.0400000000000001E-2</v>
      </c>
      <c r="T144" s="390" t="s">
        <v>276</v>
      </c>
      <c r="X144" s="397">
        <v>40</v>
      </c>
      <c r="Y144" s="443" t="s">
        <v>17</v>
      </c>
      <c r="Z144" s="355">
        <v>2.0400000000000001E-2</v>
      </c>
      <c r="AA144" s="439" t="s">
        <v>56</v>
      </c>
    </row>
    <row r="145" spans="1:32" ht="15" customHeight="1" x14ac:dyDescent="0.4">
      <c r="A145" s="709"/>
      <c r="B145" s="656" t="s">
        <v>18</v>
      </c>
      <c r="C145" s="657"/>
      <c r="D145" s="657"/>
      <c r="E145" s="658"/>
      <c r="F145" s="319"/>
      <c r="G145" s="318" t="s">
        <v>463</v>
      </c>
      <c r="H145" s="320" t="str">
        <f t="shared" si="16"/>
        <v/>
      </c>
      <c r="I145" s="319"/>
      <c r="J145" s="318" t="s">
        <v>463</v>
      </c>
      <c r="K145" s="320" t="str">
        <f t="shared" si="17"/>
        <v/>
      </c>
      <c r="L145" s="320" t="str">
        <f t="shared" si="18"/>
        <v/>
      </c>
      <c r="M145" s="321" t="str">
        <f t="shared" si="19"/>
        <v/>
      </c>
      <c r="N145" s="285"/>
      <c r="O145" s="449" t="str">
        <f>IF(P145=$X$17,"","○")</f>
        <v/>
      </c>
      <c r="P145" s="351">
        <v>34.1</v>
      </c>
      <c r="Q145" s="379" t="s">
        <v>17</v>
      </c>
      <c r="R145" s="273" t="str">
        <f>IF(S145=$Z$17,"","○")</f>
        <v/>
      </c>
      <c r="S145" s="351">
        <v>2.4500000000000001E-2</v>
      </c>
      <c r="T145" s="390" t="s">
        <v>276</v>
      </c>
      <c r="X145" s="355">
        <v>34.1</v>
      </c>
      <c r="Y145" s="443" t="s">
        <v>17</v>
      </c>
      <c r="Z145" s="355">
        <v>2.4500000000000001E-2</v>
      </c>
      <c r="AA145" s="439" t="s">
        <v>56</v>
      </c>
    </row>
    <row r="146" spans="1:32" ht="15" customHeight="1" x14ac:dyDescent="0.4">
      <c r="A146" s="709"/>
      <c r="B146" s="659" t="s">
        <v>19</v>
      </c>
      <c r="C146" s="696" t="s">
        <v>20</v>
      </c>
      <c r="D146" s="696"/>
      <c r="E146" s="696"/>
      <c r="F146" s="319"/>
      <c r="G146" s="318" t="s">
        <v>463</v>
      </c>
      <c r="H146" s="320" t="str">
        <f t="shared" si="16"/>
        <v/>
      </c>
      <c r="I146" s="319"/>
      <c r="J146" s="318" t="s">
        <v>463</v>
      </c>
      <c r="K146" s="320" t="str">
        <f t="shared" si="17"/>
        <v/>
      </c>
      <c r="L146" s="320" t="str">
        <f t="shared" si="18"/>
        <v/>
      </c>
      <c r="M146" s="321" t="str">
        <f t="shared" si="19"/>
        <v/>
      </c>
      <c r="N146" s="285"/>
      <c r="O146" s="449" t="str">
        <f>IF(P146=$X$18,"","○")</f>
        <v/>
      </c>
      <c r="P146" s="351">
        <v>50.1</v>
      </c>
      <c r="Q146" s="379" t="s">
        <v>91</v>
      </c>
      <c r="R146" s="273" t="str">
        <f>IF(S146=$Z$18,"","○")</f>
        <v/>
      </c>
      <c r="S146" s="351">
        <v>1.6299999999999999E-2</v>
      </c>
      <c r="T146" s="390" t="s">
        <v>276</v>
      </c>
      <c r="X146" s="355">
        <v>50.1</v>
      </c>
      <c r="Y146" s="443" t="s">
        <v>91</v>
      </c>
      <c r="Z146" s="355">
        <v>1.6299999999999999E-2</v>
      </c>
      <c r="AA146" s="439" t="s">
        <v>56</v>
      </c>
    </row>
    <row r="147" spans="1:32" ht="15" customHeight="1" x14ac:dyDescent="0.4">
      <c r="A147" s="709"/>
      <c r="B147" s="659"/>
      <c r="C147" s="696" t="s">
        <v>21</v>
      </c>
      <c r="D147" s="696"/>
      <c r="E147" s="696"/>
      <c r="F147" s="319"/>
      <c r="G147" s="318" t="s">
        <v>262</v>
      </c>
      <c r="H147" s="320" t="str">
        <f t="shared" si="16"/>
        <v/>
      </c>
      <c r="I147" s="319"/>
      <c r="J147" s="318" t="s">
        <v>262</v>
      </c>
      <c r="K147" s="320" t="str">
        <f t="shared" si="17"/>
        <v/>
      </c>
      <c r="L147" s="320" t="str">
        <f t="shared" si="18"/>
        <v/>
      </c>
      <c r="M147" s="321" t="str">
        <f t="shared" si="19"/>
        <v/>
      </c>
      <c r="N147" s="285"/>
      <c r="O147" s="449" t="str">
        <f>IF(P147=$X$19,"","○")</f>
        <v/>
      </c>
      <c r="P147" s="351">
        <v>46.1</v>
      </c>
      <c r="Q147" s="379" t="s">
        <v>468</v>
      </c>
      <c r="R147" s="273" t="str">
        <f>IF(S147=$Z$19,"","○")</f>
        <v/>
      </c>
      <c r="S147" s="351">
        <v>1.44E-2</v>
      </c>
      <c r="T147" s="390" t="s">
        <v>276</v>
      </c>
      <c r="X147" s="355">
        <v>46.1</v>
      </c>
      <c r="Y147" s="443" t="s">
        <v>468</v>
      </c>
      <c r="Z147" s="355">
        <v>1.44E-2</v>
      </c>
      <c r="AA147" s="439" t="s">
        <v>56</v>
      </c>
    </row>
    <row r="148" spans="1:32" ht="15" customHeight="1" x14ac:dyDescent="0.4">
      <c r="A148" s="709"/>
      <c r="B148" s="659" t="s">
        <v>402</v>
      </c>
      <c r="C148" s="696" t="s">
        <v>22</v>
      </c>
      <c r="D148" s="696"/>
      <c r="E148" s="696"/>
      <c r="F148" s="319"/>
      <c r="G148" s="318" t="s">
        <v>463</v>
      </c>
      <c r="H148" s="320" t="str">
        <f t="shared" si="16"/>
        <v/>
      </c>
      <c r="I148" s="319"/>
      <c r="J148" s="318" t="s">
        <v>463</v>
      </c>
      <c r="K148" s="320" t="str">
        <f t="shared" si="17"/>
        <v/>
      </c>
      <c r="L148" s="320" t="str">
        <f t="shared" si="18"/>
        <v/>
      </c>
      <c r="M148" s="321" t="str">
        <f t="shared" si="19"/>
        <v/>
      </c>
      <c r="N148" s="285"/>
      <c r="O148" s="449" t="str">
        <f>IF(P148=$X$20,"","○")</f>
        <v/>
      </c>
      <c r="P148" s="351">
        <v>54.7</v>
      </c>
      <c r="Q148" s="379" t="s">
        <v>91</v>
      </c>
      <c r="R148" s="273" t="str">
        <f>IF(S148=$Z$20,"","○")</f>
        <v/>
      </c>
      <c r="S148" s="351">
        <v>1.3899999999999999E-2</v>
      </c>
      <c r="T148" s="390" t="s">
        <v>276</v>
      </c>
      <c r="X148" s="355">
        <v>54.7</v>
      </c>
      <c r="Y148" s="443" t="s">
        <v>91</v>
      </c>
      <c r="Z148" s="355">
        <v>1.3899999999999999E-2</v>
      </c>
      <c r="AA148" s="439" t="s">
        <v>56</v>
      </c>
    </row>
    <row r="149" spans="1:32" ht="15" customHeight="1" thickBot="1" x14ac:dyDescent="0.45">
      <c r="A149" s="709"/>
      <c r="B149" s="659"/>
      <c r="C149" s="696" t="s">
        <v>50</v>
      </c>
      <c r="D149" s="696"/>
      <c r="E149" s="696"/>
      <c r="F149" s="319"/>
      <c r="G149" s="318" t="s">
        <v>262</v>
      </c>
      <c r="H149" s="320" t="str">
        <f t="shared" si="16"/>
        <v/>
      </c>
      <c r="I149" s="319"/>
      <c r="J149" s="318" t="s">
        <v>262</v>
      </c>
      <c r="K149" s="320" t="str">
        <f t="shared" si="17"/>
        <v/>
      </c>
      <c r="L149" s="320" t="str">
        <f t="shared" si="18"/>
        <v/>
      </c>
      <c r="M149" s="321" t="str">
        <f t="shared" si="19"/>
        <v/>
      </c>
      <c r="N149" s="285"/>
      <c r="O149" s="449" t="str">
        <f>IF(P149=$X$21,"","○")</f>
        <v/>
      </c>
      <c r="P149" s="381">
        <v>38.4</v>
      </c>
      <c r="Q149" s="382" t="s">
        <v>468</v>
      </c>
      <c r="R149" s="273" t="str">
        <f>IF(S149=$Z$21,"","○")</f>
        <v/>
      </c>
      <c r="S149" s="381">
        <v>1.3899999999999999E-2</v>
      </c>
      <c r="T149" s="391" t="s">
        <v>276</v>
      </c>
      <c r="X149" s="355">
        <v>38.4</v>
      </c>
      <c r="Y149" s="443" t="s">
        <v>468</v>
      </c>
      <c r="Z149" s="355">
        <v>1.3899999999999999E-2</v>
      </c>
      <c r="AA149" s="439" t="s">
        <v>56</v>
      </c>
    </row>
    <row r="150" spans="1:32" ht="15" customHeight="1" x14ac:dyDescent="0.4">
      <c r="A150" s="709"/>
      <c r="B150" s="642" t="s">
        <v>23</v>
      </c>
      <c r="C150" s="717" t="s">
        <v>490</v>
      </c>
      <c r="D150" s="717"/>
      <c r="E150" s="717"/>
      <c r="F150" s="319"/>
      <c r="G150" s="318" t="s">
        <v>463</v>
      </c>
      <c r="H150" s="320" t="str">
        <f t="shared" si="16"/>
        <v/>
      </c>
      <c r="I150" s="319"/>
      <c r="J150" s="318" t="s">
        <v>463</v>
      </c>
      <c r="K150" s="320" t="str">
        <f t="shared" si="17"/>
        <v/>
      </c>
      <c r="L150" s="320" t="str">
        <f t="shared" si="18"/>
        <v/>
      </c>
      <c r="M150" s="321" t="str">
        <f t="shared" si="19"/>
        <v/>
      </c>
      <c r="N150" s="285"/>
      <c r="O150" s="449" t="str">
        <f>IF(P150=$X$22,"","○")</f>
        <v/>
      </c>
      <c r="P150" s="383">
        <v>28.7</v>
      </c>
      <c r="Q150" s="384" t="s">
        <v>17</v>
      </c>
      <c r="R150" s="273" t="str">
        <f>IF(S150=$Z$22,"","○")</f>
        <v/>
      </c>
      <c r="S150" s="392">
        <v>2.46E-2</v>
      </c>
      <c r="T150" s="384" t="s">
        <v>276</v>
      </c>
      <c r="X150" s="398">
        <v>28.7</v>
      </c>
      <c r="Y150" s="443" t="s">
        <v>17</v>
      </c>
      <c r="Z150" s="355">
        <v>2.46E-2</v>
      </c>
      <c r="AA150" s="439" t="s">
        <v>56</v>
      </c>
    </row>
    <row r="151" spans="1:32" ht="15" customHeight="1" thickBot="1" x14ac:dyDescent="0.45">
      <c r="A151" s="709"/>
      <c r="B151" s="642"/>
      <c r="C151" s="717" t="s">
        <v>24</v>
      </c>
      <c r="D151" s="717"/>
      <c r="E151" s="717"/>
      <c r="F151" s="319"/>
      <c r="G151" s="318" t="s">
        <v>463</v>
      </c>
      <c r="H151" s="320" t="str">
        <f t="shared" si="16"/>
        <v/>
      </c>
      <c r="I151" s="319"/>
      <c r="J151" s="318" t="s">
        <v>463</v>
      </c>
      <c r="K151" s="320" t="str">
        <f t="shared" si="17"/>
        <v/>
      </c>
      <c r="L151" s="320" t="str">
        <f t="shared" si="18"/>
        <v/>
      </c>
      <c r="M151" s="321" t="str">
        <f t="shared" si="19"/>
        <v/>
      </c>
      <c r="N151" s="285"/>
      <c r="O151" s="449" t="str">
        <f>IF(P151=$X$23,"","○")</f>
        <v/>
      </c>
      <c r="P151" s="385">
        <v>26.1</v>
      </c>
      <c r="Q151" s="386" t="s">
        <v>17</v>
      </c>
      <c r="R151" s="273" t="str">
        <f>IF(S151=$Z$23,"","○")</f>
        <v/>
      </c>
      <c r="S151" s="385">
        <v>2.4299999999999999E-2</v>
      </c>
      <c r="T151" s="386" t="s">
        <v>276</v>
      </c>
      <c r="X151" s="355">
        <v>26.1</v>
      </c>
      <c r="Y151" s="443" t="s">
        <v>17</v>
      </c>
      <c r="Z151" s="355">
        <v>2.4299999999999999E-2</v>
      </c>
      <c r="AA151" s="439" t="s">
        <v>56</v>
      </c>
    </row>
    <row r="152" spans="1:32" ht="15" customHeight="1" x14ac:dyDescent="0.4">
      <c r="A152" s="709"/>
      <c r="B152" s="642"/>
      <c r="C152" s="696" t="s">
        <v>25</v>
      </c>
      <c r="D152" s="696"/>
      <c r="E152" s="696"/>
      <c r="F152" s="319"/>
      <c r="G152" s="318" t="s">
        <v>463</v>
      </c>
      <c r="H152" s="320" t="str">
        <f t="shared" si="16"/>
        <v/>
      </c>
      <c r="I152" s="319"/>
      <c r="J152" s="318" t="s">
        <v>463</v>
      </c>
      <c r="K152" s="320" t="str">
        <f t="shared" si="17"/>
        <v/>
      </c>
      <c r="L152" s="320" t="str">
        <f t="shared" si="18"/>
        <v/>
      </c>
      <c r="M152" s="321" t="str">
        <f t="shared" si="19"/>
        <v/>
      </c>
      <c r="N152" s="285"/>
      <c r="O152" s="449" t="str">
        <f>IF(P152=$X$24,"","○")</f>
        <v/>
      </c>
      <c r="P152" s="387">
        <v>27.8</v>
      </c>
      <c r="Q152" s="388" t="s">
        <v>17</v>
      </c>
      <c r="R152" s="273" t="str">
        <f>IF(S152=$Z$24,"","○")</f>
        <v/>
      </c>
      <c r="S152" s="387">
        <v>2.5899999999999999E-2</v>
      </c>
      <c r="T152" s="393" t="s">
        <v>276</v>
      </c>
      <c r="X152" s="355">
        <v>27.8</v>
      </c>
      <c r="Y152" s="443" t="s">
        <v>17</v>
      </c>
      <c r="Z152" s="355">
        <v>2.5899999999999999E-2</v>
      </c>
      <c r="AA152" s="439" t="s">
        <v>56</v>
      </c>
    </row>
    <row r="153" spans="1:32" ht="15" customHeight="1" x14ac:dyDescent="0.4">
      <c r="A153" s="709"/>
      <c r="B153" s="642" t="s">
        <v>26</v>
      </c>
      <c r="C153" s="642"/>
      <c r="D153" s="642"/>
      <c r="E153" s="642"/>
      <c r="F153" s="319"/>
      <c r="G153" s="318" t="s">
        <v>463</v>
      </c>
      <c r="H153" s="320" t="str">
        <f t="shared" si="16"/>
        <v/>
      </c>
      <c r="I153" s="319"/>
      <c r="J153" s="318" t="s">
        <v>463</v>
      </c>
      <c r="K153" s="320" t="str">
        <f t="shared" si="17"/>
        <v/>
      </c>
      <c r="L153" s="320" t="str">
        <f t="shared" si="18"/>
        <v/>
      </c>
      <c r="M153" s="321" t="str">
        <f t="shared" si="19"/>
        <v/>
      </c>
      <c r="N153" s="285"/>
      <c r="O153" s="449" t="str">
        <f>IF(P153=$X$25,"","○")</f>
        <v/>
      </c>
      <c r="P153" s="380">
        <v>29</v>
      </c>
      <c r="Q153" s="379" t="s">
        <v>17</v>
      </c>
      <c r="R153" s="273" t="str">
        <f>IF(S153=$Z$25,"","○")</f>
        <v/>
      </c>
      <c r="S153" s="351">
        <v>2.9899999999999999E-2</v>
      </c>
      <c r="T153" s="390" t="s">
        <v>276</v>
      </c>
      <c r="X153" s="397">
        <v>29</v>
      </c>
      <c r="Y153" s="443" t="s">
        <v>17</v>
      </c>
      <c r="Z153" s="355">
        <v>2.9899999999999999E-2</v>
      </c>
      <c r="AA153" s="439" t="s">
        <v>56</v>
      </c>
    </row>
    <row r="154" spans="1:32" ht="15" customHeight="1" x14ac:dyDescent="0.4">
      <c r="A154" s="709"/>
      <c r="B154" s="642" t="s">
        <v>27</v>
      </c>
      <c r="C154" s="642"/>
      <c r="D154" s="642"/>
      <c r="E154" s="642"/>
      <c r="F154" s="319"/>
      <c r="G154" s="318" t="s">
        <v>463</v>
      </c>
      <c r="H154" s="320" t="str">
        <f t="shared" si="16"/>
        <v/>
      </c>
      <c r="I154" s="319"/>
      <c r="J154" s="318" t="s">
        <v>463</v>
      </c>
      <c r="K154" s="320" t="str">
        <f t="shared" si="17"/>
        <v/>
      </c>
      <c r="L154" s="320" t="str">
        <f t="shared" si="18"/>
        <v/>
      </c>
      <c r="M154" s="321" t="str">
        <f t="shared" si="19"/>
        <v/>
      </c>
      <c r="N154" s="285"/>
      <c r="O154" s="449" t="str">
        <f>IF(P154=$X$26,"","○")</f>
        <v/>
      </c>
      <c r="P154" s="351">
        <v>37.299999999999997</v>
      </c>
      <c r="Q154" s="379" t="s">
        <v>17</v>
      </c>
      <c r="R154" s="273" t="str">
        <f>IF(S154=$Z$26,"","○")</f>
        <v/>
      </c>
      <c r="S154" s="351">
        <v>2.0899999999999998E-2</v>
      </c>
      <c r="T154" s="390" t="s">
        <v>276</v>
      </c>
      <c r="X154" s="355">
        <v>37.299999999999997</v>
      </c>
      <c r="Y154" s="443" t="s">
        <v>17</v>
      </c>
      <c r="Z154" s="355">
        <v>2.0899999999999998E-2</v>
      </c>
      <c r="AA154" s="439" t="s">
        <v>56</v>
      </c>
    </row>
    <row r="155" spans="1:32" ht="15" customHeight="1" x14ac:dyDescent="0.4">
      <c r="A155" s="709"/>
      <c r="B155" s="642" t="s">
        <v>28</v>
      </c>
      <c r="C155" s="642"/>
      <c r="D155" s="642"/>
      <c r="E155" s="642"/>
      <c r="F155" s="319"/>
      <c r="G155" s="318" t="s">
        <v>262</v>
      </c>
      <c r="H155" s="320" t="str">
        <f t="shared" si="16"/>
        <v/>
      </c>
      <c r="I155" s="319"/>
      <c r="J155" s="318" t="s">
        <v>262</v>
      </c>
      <c r="K155" s="320" t="str">
        <f t="shared" si="17"/>
        <v/>
      </c>
      <c r="L155" s="320" t="str">
        <f t="shared" si="18"/>
        <v/>
      </c>
      <c r="M155" s="321" t="str">
        <f t="shared" si="19"/>
        <v/>
      </c>
      <c r="N155" s="285"/>
      <c r="O155" s="449" t="str">
        <f>IF(P155=$X$27,"","○")</f>
        <v/>
      </c>
      <c r="P155" s="351">
        <v>18.399999999999999</v>
      </c>
      <c r="Q155" s="379" t="s">
        <v>468</v>
      </c>
      <c r="R155" s="273" t="str">
        <f>IF(S155=$Z$27,"","○")</f>
        <v/>
      </c>
      <c r="S155" s="394">
        <v>1.09E-2</v>
      </c>
      <c r="T155" s="390" t="s">
        <v>276</v>
      </c>
      <c r="X155" s="355">
        <v>18.399999999999999</v>
      </c>
      <c r="Y155" s="443" t="s">
        <v>468</v>
      </c>
      <c r="Z155" s="374">
        <v>1.09E-2</v>
      </c>
      <c r="AA155" s="439" t="s">
        <v>56</v>
      </c>
    </row>
    <row r="156" spans="1:32" ht="15" customHeight="1" x14ac:dyDescent="0.4">
      <c r="A156" s="709"/>
      <c r="B156" s="642" t="s">
        <v>29</v>
      </c>
      <c r="C156" s="642"/>
      <c r="D156" s="642"/>
      <c r="E156" s="642"/>
      <c r="F156" s="319"/>
      <c r="G156" s="318" t="s">
        <v>262</v>
      </c>
      <c r="H156" s="320" t="str">
        <f t="shared" si="16"/>
        <v/>
      </c>
      <c r="I156" s="319"/>
      <c r="J156" s="318" t="s">
        <v>262</v>
      </c>
      <c r="K156" s="320" t="str">
        <f t="shared" si="17"/>
        <v/>
      </c>
      <c r="L156" s="320" t="str">
        <f t="shared" si="18"/>
        <v/>
      </c>
      <c r="M156" s="321" t="str">
        <f t="shared" si="19"/>
        <v/>
      </c>
      <c r="N156" s="285"/>
      <c r="O156" s="449" t="str">
        <f>IF(P156=$X$28,"","○")</f>
        <v/>
      </c>
      <c r="P156" s="351">
        <v>3.23</v>
      </c>
      <c r="Q156" s="379" t="s">
        <v>468</v>
      </c>
      <c r="R156" s="273" t="str">
        <f>IF(S156=$Z$28,"","○")</f>
        <v/>
      </c>
      <c r="S156" s="351">
        <v>2.64E-2</v>
      </c>
      <c r="T156" s="390" t="s">
        <v>276</v>
      </c>
      <c r="X156" s="355">
        <v>3.23</v>
      </c>
      <c r="Y156" s="443" t="s">
        <v>468</v>
      </c>
      <c r="Z156" s="355">
        <v>2.64E-2</v>
      </c>
      <c r="AA156" s="439" t="s">
        <v>56</v>
      </c>
    </row>
    <row r="157" spans="1:32" ht="15" customHeight="1" x14ac:dyDescent="0.4">
      <c r="A157" s="709"/>
      <c r="B157" s="642" t="s">
        <v>30</v>
      </c>
      <c r="C157" s="642"/>
      <c r="D157" s="642"/>
      <c r="E157" s="642"/>
      <c r="F157" s="319"/>
      <c r="G157" s="318" t="s">
        <v>262</v>
      </c>
      <c r="H157" s="320" t="str">
        <f t="shared" si="16"/>
        <v/>
      </c>
      <c r="I157" s="319"/>
      <c r="J157" s="318" t="s">
        <v>262</v>
      </c>
      <c r="K157" s="320" t="str">
        <f t="shared" si="17"/>
        <v/>
      </c>
      <c r="L157" s="320" t="str">
        <f t="shared" si="18"/>
        <v/>
      </c>
      <c r="M157" s="321" t="str">
        <f t="shared" si="19"/>
        <v/>
      </c>
      <c r="N157" s="285"/>
      <c r="O157" s="449" t="str">
        <f>IF(P157=$X$29,"","○")</f>
        <v/>
      </c>
      <c r="P157" s="381">
        <v>7.53</v>
      </c>
      <c r="Q157" s="382" t="s">
        <v>468</v>
      </c>
      <c r="R157" s="275" t="str">
        <f>IF(S157=$Z$29,"","○")</f>
        <v/>
      </c>
      <c r="S157" s="395">
        <v>4.2000000000000003E-2</v>
      </c>
      <c r="T157" s="390" t="s">
        <v>276</v>
      </c>
      <c r="X157" s="355">
        <v>7.53</v>
      </c>
      <c r="Y157" s="399" t="s">
        <v>468</v>
      </c>
      <c r="Z157" s="400">
        <v>4.2000000000000003E-2</v>
      </c>
      <c r="AA157" s="440" t="s">
        <v>56</v>
      </c>
    </row>
    <row r="158" spans="1:32" ht="15" customHeight="1" x14ac:dyDescent="0.4">
      <c r="A158" s="709"/>
      <c r="B158" s="710" t="s">
        <v>405</v>
      </c>
      <c r="C158" s="713"/>
      <c r="D158" s="489"/>
      <c r="E158" s="490"/>
      <c r="F158" s="347"/>
      <c r="G158" s="350"/>
      <c r="H158" s="348" t="str">
        <f t="shared" si="16"/>
        <v/>
      </c>
      <c r="I158" s="347"/>
      <c r="J158" s="350"/>
      <c r="K158" s="348" t="str">
        <f>IF(I158="","",I158*P158)</f>
        <v/>
      </c>
      <c r="L158" s="348" t="str">
        <f>IF(F158="",IF(I158="","",-(I158*P158)),(F158-I158)*P158)</f>
        <v/>
      </c>
      <c r="M158" s="349" t="str">
        <f>IF(L158="","",L158*S158*44/12)</f>
        <v/>
      </c>
      <c r="N158" s="285"/>
      <c r="O158" s="277"/>
      <c r="P158" s="351"/>
      <c r="Q158" s="352"/>
      <c r="R158" s="278"/>
      <c r="S158" s="351"/>
      <c r="T158" s="353"/>
      <c r="X158" s="286"/>
      <c r="Y158" s="354"/>
      <c r="Z158" s="355"/>
      <c r="AA158" s="439"/>
      <c r="AE158" s="52"/>
      <c r="AF158" s="52"/>
    </row>
    <row r="159" spans="1:32" ht="15" customHeight="1" x14ac:dyDescent="0.4">
      <c r="A159" s="709"/>
      <c r="B159" s="711"/>
      <c r="C159" s="713"/>
      <c r="D159" s="489"/>
      <c r="E159" s="490"/>
      <c r="F159" s="347"/>
      <c r="G159" s="350"/>
      <c r="H159" s="348" t="str">
        <f t="shared" si="16"/>
        <v/>
      </c>
      <c r="I159" s="347"/>
      <c r="J159" s="350"/>
      <c r="K159" s="348" t="str">
        <f>IF(I159="","",I159*P159)</f>
        <v/>
      </c>
      <c r="L159" s="348" t="str">
        <f>IF(F159="",IF(I159="","",-(I159*P159)),(F159-I159)*P159)</f>
        <v/>
      </c>
      <c r="M159" s="349" t="str">
        <f t="shared" ref="M159:M162" si="20">IF(L159="","",L159*S159*44/12)</f>
        <v/>
      </c>
      <c r="N159" s="285"/>
      <c r="O159" s="356"/>
      <c r="P159" s="351"/>
      <c r="Q159" s="352"/>
      <c r="R159" s="278"/>
      <c r="S159" s="351"/>
      <c r="T159" s="352"/>
      <c r="X159" s="286"/>
      <c r="Y159" s="451"/>
      <c r="Z159" s="355"/>
      <c r="AA159" s="439"/>
      <c r="AE159" s="52"/>
      <c r="AF159" s="52"/>
    </row>
    <row r="160" spans="1:32" ht="15" customHeight="1" x14ac:dyDescent="0.4">
      <c r="A160" s="709"/>
      <c r="B160" s="711"/>
      <c r="C160" s="713"/>
      <c r="D160" s="489"/>
      <c r="E160" s="490"/>
      <c r="F160" s="347"/>
      <c r="G160" s="350"/>
      <c r="H160" s="348" t="str">
        <f t="shared" si="16"/>
        <v/>
      </c>
      <c r="I160" s="347"/>
      <c r="J160" s="350"/>
      <c r="K160" s="348" t="str">
        <f>IF(I160="","",I160*P160)</f>
        <v/>
      </c>
      <c r="L160" s="348" t="str">
        <f t="shared" ref="L160:L162" si="21">IF(F160="",IF(I160="","",-(I160*P160)),(F160-I160)*P160)</f>
        <v/>
      </c>
      <c r="M160" s="349" t="str">
        <f t="shared" si="20"/>
        <v/>
      </c>
      <c r="N160" s="285"/>
      <c r="O160" s="356"/>
      <c r="P160" s="351"/>
      <c r="Q160" s="352"/>
      <c r="R160" s="278"/>
      <c r="S160" s="351"/>
      <c r="T160" s="352"/>
      <c r="X160" s="286"/>
      <c r="Y160" s="451"/>
      <c r="Z160" s="355"/>
      <c r="AA160" s="439"/>
      <c r="AE160" s="52"/>
      <c r="AF160" s="52"/>
    </row>
    <row r="161" spans="1:32" ht="15" customHeight="1" x14ac:dyDescent="0.4">
      <c r="A161" s="709"/>
      <c r="B161" s="711"/>
      <c r="C161" s="713"/>
      <c r="D161" s="489"/>
      <c r="E161" s="490"/>
      <c r="F161" s="347"/>
      <c r="G161" s="350"/>
      <c r="H161" s="348" t="str">
        <f t="shared" si="16"/>
        <v/>
      </c>
      <c r="I161" s="347"/>
      <c r="J161" s="350"/>
      <c r="K161" s="348" t="str">
        <f>IF(I161="","",I161*P161)</f>
        <v/>
      </c>
      <c r="L161" s="348" t="str">
        <f t="shared" si="21"/>
        <v/>
      </c>
      <c r="M161" s="349" t="str">
        <f t="shared" si="20"/>
        <v/>
      </c>
      <c r="N161" s="285"/>
      <c r="O161" s="356"/>
      <c r="P161" s="351"/>
      <c r="Q161" s="352"/>
      <c r="R161" s="276"/>
      <c r="S161" s="351"/>
      <c r="T161" s="352"/>
      <c r="X161" s="286"/>
      <c r="Y161" s="451"/>
      <c r="Z161" s="355"/>
      <c r="AA161" s="439"/>
      <c r="AE161" s="52"/>
      <c r="AF161" s="52"/>
    </row>
    <row r="162" spans="1:32" ht="15" customHeight="1" x14ac:dyDescent="0.4">
      <c r="A162" s="709"/>
      <c r="B162" s="712"/>
      <c r="C162" s="713"/>
      <c r="D162" s="489"/>
      <c r="E162" s="490"/>
      <c r="F162" s="347"/>
      <c r="G162" s="350"/>
      <c r="H162" s="348" t="str">
        <f t="shared" si="16"/>
        <v/>
      </c>
      <c r="I162" s="347"/>
      <c r="J162" s="350"/>
      <c r="K162" s="348" t="str">
        <f>IF(I162="","",I162*P162)</f>
        <v/>
      </c>
      <c r="L162" s="348" t="str">
        <f t="shared" si="21"/>
        <v/>
      </c>
      <c r="M162" s="349" t="str">
        <f t="shared" si="20"/>
        <v/>
      </c>
      <c r="N162" s="285"/>
      <c r="O162" s="279"/>
      <c r="P162" s="351"/>
      <c r="Q162" s="352"/>
      <c r="R162" s="451"/>
      <c r="S162" s="351"/>
      <c r="T162" s="352"/>
      <c r="X162" s="286"/>
      <c r="Y162" s="451"/>
      <c r="Z162" s="355"/>
      <c r="AA162" s="439"/>
      <c r="AE162" s="52"/>
      <c r="AF162" s="52"/>
    </row>
    <row r="163" spans="1:32" ht="15" customHeight="1" x14ac:dyDescent="0.4">
      <c r="A163" s="709"/>
      <c r="B163" s="651" t="s">
        <v>54</v>
      </c>
      <c r="C163" s="651"/>
      <c r="D163" s="651"/>
      <c r="E163" s="651"/>
      <c r="F163" s="651"/>
      <c r="G163" s="651"/>
      <c r="H163" s="651"/>
      <c r="I163" s="651"/>
      <c r="J163" s="651"/>
      <c r="K163" s="651"/>
      <c r="L163" s="651"/>
      <c r="M163" s="349" t="str">
        <f>IF(SUM(M136:M162)=0,"",SUM(M136:M162))</f>
        <v/>
      </c>
      <c r="N163" s="285"/>
      <c r="O163" s="279"/>
      <c r="P163" s="278"/>
      <c r="Q163" s="310"/>
      <c r="R163" s="278"/>
      <c r="S163" s="281"/>
      <c r="T163" s="280"/>
      <c r="U163" s="279"/>
      <c r="V163" s="279"/>
      <c r="X163" s="451"/>
      <c r="Y163" s="451"/>
      <c r="Z163" s="355"/>
      <c r="AA163" s="439"/>
      <c r="AE163" s="52"/>
      <c r="AF163" s="52"/>
    </row>
    <row r="164" spans="1:32" ht="21.75" customHeight="1" x14ac:dyDescent="0.4">
      <c r="A164" s="709"/>
      <c r="B164" s="660"/>
      <c r="C164" s="661"/>
      <c r="D164" s="661"/>
      <c r="E164" s="662"/>
      <c r="F164" s="651" t="s">
        <v>1</v>
      </c>
      <c r="G164" s="651"/>
      <c r="H164" s="651"/>
      <c r="I164" s="669" t="s">
        <v>46</v>
      </c>
      <c r="J164" s="669"/>
      <c r="K164" s="669"/>
      <c r="L164" s="622" t="s">
        <v>51</v>
      </c>
      <c r="M164" s="683" t="s">
        <v>72</v>
      </c>
      <c r="N164" s="285"/>
      <c r="O164" s="279"/>
      <c r="P164" s="357"/>
      <c r="Q164" s="358"/>
      <c r="R164" s="451"/>
      <c r="S164" s="359"/>
      <c r="T164" s="360"/>
      <c r="X164" s="286"/>
      <c r="Y164" s="451"/>
      <c r="Z164" s="355"/>
      <c r="AA164" s="439"/>
      <c r="AE164" s="52"/>
      <c r="AF164" s="52"/>
    </row>
    <row r="165" spans="1:32" ht="15" customHeight="1" thickBot="1" x14ac:dyDescent="0.45">
      <c r="A165" s="709"/>
      <c r="B165" s="663"/>
      <c r="C165" s="664"/>
      <c r="D165" s="664"/>
      <c r="E165" s="665"/>
      <c r="F165" s="444" t="s">
        <v>3</v>
      </c>
      <c r="G165" s="685" t="s">
        <v>491</v>
      </c>
      <c r="H165" s="687"/>
      <c r="I165" s="444" t="s">
        <v>3</v>
      </c>
      <c r="J165" s="685" t="s">
        <v>491</v>
      </c>
      <c r="K165" s="687"/>
      <c r="L165" s="623"/>
      <c r="M165" s="684"/>
      <c r="N165" s="285"/>
      <c r="O165" s="279"/>
      <c r="P165" s="357"/>
      <c r="Q165" s="358"/>
      <c r="R165" s="451"/>
      <c r="S165" s="359"/>
      <c r="T165" s="360"/>
      <c r="X165" s="286"/>
      <c r="Y165" s="451"/>
      <c r="Z165" s="355"/>
      <c r="AA165" s="439"/>
      <c r="AE165" s="52"/>
      <c r="AF165" s="52"/>
    </row>
    <row r="166" spans="1:32" ht="15" customHeight="1" thickTop="1" thickBot="1" x14ac:dyDescent="0.45">
      <c r="A166" s="709"/>
      <c r="B166" s="666"/>
      <c r="C166" s="667"/>
      <c r="D166" s="667"/>
      <c r="E166" s="668"/>
      <c r="F166" s="455" t="s">
        <v>66</v>
      </c>
      <c r="G166" s="686"/>
      <c r="H166" s="688"/>
      <c r="I166" s="455" t="s">
        <v>68</v>
      </c>
      <c r="J166" s="686"/>
      <c r="K166" s="688"/>
      <c r="L166" s="445" t="s">
        <v>492</v>
      </c>
      <c r="M166" s="445" t="s">
        <v>261</v>
      </c>
      <c r="N166" s="285"/>
      <c r="O166" s="361" t="s">
        <v>493</v>
      </c>
      <c r="P166" s="357"/>
      <c r="Q166" s="358"/>
      <c r="R166" s="451"/>
      <c r="S166" s="362"/>
      <c r="T166" s="363"/>
      <c r="U166" s="689" t="s">
        <v>494</v>
      </c>
      <c r="V166" s="690"/>
      <c r="X166" s="286"/>
      <c r="Y166" s="451"/>
      <c r="Z166" s="355"/>
      <c r="AA166" s="439"/>
      <c r="AE166" s="52"/>
      <c r="AF166" s="52"/>
    </row>
    <row r="167" spans="1:32" ht="15" customHeight="1" thickTop="1" thickBot="1" x14ac:dyDescent="0.45">
      <c r="A167" s="709"/>
      <c r="B167" s="691" t="s">
        <v>495</v>
      </c>
      <c r="C167" s="692"/>
      <c r="D167" s="692"/>
      <c r="E167" s="693"/>
      <c r="F167" s="347"/>
      <c r="G167" s="448" t="s">
        <v>262</v>
      </c>
      <c r="H167" s="364"/>
      <c r="I167" s="347"/>
      <c r="J167" s="448" t="s">
        <v>262</v>
      </c>
      <c r="K167" s="364"/>
      <c r="L167" s="348" t="str">
        <f>IF(F167="",IF(I167="","",F167-I167),F167-I167)</f>
        <v/>
      </c>
      <c r="M167" s="349" t="str">
        <f>IF(L167="","",L167*S167)</f>
        <v/>
      </c>
      <c r="N167" s="285"/>
      <c r="O167" s="279"/>
      <c r="P167" s="357"/>
      <c r="Q167" s="358"/>
      <c r="R167" s="365"/>
      <c r="S167" s="366"/>
      <c r="T167" s="367" t="s">
        <v>496</v>
      </c>
      <c r="U167" s="694"/>
      <c r="V167" s="695"/>
      <c r="X167" s="286"/>
      <c r="Y167" s="451"/>
      <c r="Z167" s="355"/>
      <c r="AA167" s="439"/>
      <c r="AE167" s="52"/>
      <c r="AF167" s="52"/>
    </row>
    <row r="168" spans="1:32" ht="15" customHeight="1" thickTop="1" thickBot="1" x14ac:dyDescent="0.45">
      <c r="A168" s="709"/>
      <c r="B168" s="651" t="s">
        <v>55</v>
      </c>
      <c r="C168" s="651"/>
      <c r="D168" s="651"/>
      <c r="E168" s="651"/>
      <c r="F168" s="651"/>
      <c r="G168" s="651"/>
      <c r="H168" s="651"/>
      <c r="I168" s="651"/>
      <c r="J168" s="651"/>
      <c r="K168" s="651"/>
      <c r="L168" s="651"/>
      <c r="M168" s="349" t="str">
        <f>IF(M167=0,"",M167)</f>
        <v/>
      </c>
      <c r="N168" s="285"/>
      <c r="O168" s="279" t="s">
        <v>497</v>
      </c>
      <c r="P168" s="451"/>
      <c r="Q168" s="310"/>
      <c r="R168" s="368"/>
      <c r="S168" s="369"/>
      <c r="T168" s="280"/>
      <c r="U168" s="279"/>
      <c r="V168" s="279"/>
      <c r="X168" s="451"/>
      <c r="Y168" s="451"/>
      <c r="Z168" s="355"/>
      <c r="AA168" s="439"/>
      <c r="AE168" s="52"/>
      <c r="AF168" s="52"/>
    </row>
    <row r="169" spans="1:32" ht="18" customHeight="1" thickTop="1" x14ac:dyDescent="0.15">
      <c r="A169" s="709"/>
      <c r="B169" s="670"/>
      <c r="C169" s="671"/>
      <c r="D169" s="671"/>
      <c r="E169" s="672"/>
      <c r="F169" s="651" t="s">
        <v>1</v>
      </c>
      <c r="G169" s="651"/>
      <c r="H169" s="651"/>
      <c r="I169" s="669" t="s">
        <v>46</v>
      </c>
      <c r="J169" s="669"/>
      <c r="K169" s="669"/>
      <c r="L169" s="622" t="s">
        <v>498</v>
      </c>
      <c r="M169" s="622" t="s">
        <v>72</v>
      </c>
      <c r="N169" s="452"/>
      <c r="O169" s="625" t="s">
        <v>119</v>
      </c>
      <c r="P169" s="635" t="s">
        <v>2</v>
      </c>
      <c r="Q169" s="635"/>
      <c r="R169" s="625" t="s">
        <v>119</v>
      </c>
      <c r="S169" s="635" t="s">
        <v>57</v>
      </c>
      <c r="T169" s="635"/>
      <c r="X169" s="635" t="s">
        <v>2</v>
      </c>
      <c r="Y169" s="635"/>
      <c r="Z169" s="635" t="s">
        <v>57</v>
      </c>
      <c r="AA169" s="635"/>
      <c r="AE169" s="52"/>
      <c r="AF169" s="52"/>
    </row>
    <row r="170" spans="1:32" ht="15" customHeight="1" x14ac:dyDescent="0.15">
      <c r="A170" s="709"/>
      <c r="B170" s="673"/>
      <c r="C170" s="674"/>
      <c r="D170" s="674"/>
      <c r="E170" s="675"/>
      <c r="F170" s="444" t="s">
        <v>3</v>
      </c>
      <c r="G170" s="651" t="s">
        <v>47</v>
      </c>
      <c r="H170" s="938" t="s">
        <v>48</v>
      </c>
      <c r="I170" s="444" t="s">
        <v>3</v>
      </c>
      <c r="J170" s="651" t="s">
        <v>47</v>
      </c>
      <c r="K170" s="938" t="s">
        <v>48</v>
      </c>
      <c r="L170" s="623"/>
      <c r="M170" s="623"/>
      <c r="N170" s="452"/>
      <c r="O170" s="626"/>
      <c r="P170" s="440" t="s">
        <v>3</v>
      </c>
      <c r="Q170" s="697" t="s">
        <v>83</v>
      </c>
      <c r="R170" s="626"/>
      <c r="S170" s="625" t="s">
        <v>3</v>
      </c>
      <c r="T170" s="698" t="s">
        <v>47</v>
      </c>
      <c r="X170" s="440" t="s">
        <v>3</v>
      </c>
      <c r="Y170" s="700" t="s">
        <v>83</v>
      </c>
      <c r="Z170" s="625" t="s">
        <v>3</v>
      </c>
      <c r="AA170" s="625" t="s">
        <v>47</v>
      </c>
      <c r="AE170" s="52"/>
      <c r="AF170" s="52"/>
    </row>
    <row r="171" spans="1:32" ht="15" customHeight="1" thickBot="1" x14ac:dyDescent="0.2">
      <c r="A171" s="709"/>
      <c r="B171" s="676"/>
      <c r="C171" s="677"/>
      <c r="D171" s="677"/>
      <c r="E171" s="678"/>
      <c r="F171" s="455" t="s">
        <v>66</v>
      </c>
      <c r="G171" s="651"/>
      <c r="H171" s="455" t="s">
        <v>67</v>
      </c>
      <c r="I171" s="455" t="s">
        <v>68</v>
      </c>
      <c r="J171" s="651"/>
      <c r="K171" s="455" t="s">
        <v>69</v>
      </c>
      <c r="L171" s="445" t="s">
        <v>104</v>
      </c>
      <c r="M171" s="445" t="s">
        <v>261</v>
      </c>
      <c r="N171" s="452"/>
      <c r="O171" s="627"/>
      <c r="P171" s="441" t="s">
        <v>5</v>
      </c>
      <c r="Q171" s="697"/>
      <c r="R171" s="627"/>
      <c r="S171" s="627"/>
      <c r="T171" s="699"/>
      <c r="X171" s="441" t="s">
        <v>5</v>
      </c>
      <c r="Y171" s="700"/>
      <c r="Z171" s="627"/>
      <c r="AA171" s="627"/>
      <c r="AE171" s="52"/>
      <c r="AF171" s="52"/>
    </row>
    <row r="172" spans="1:32" ht="15" customHeight="1" thickTop="1" x14ac:dyDescent="0.4">
      <c r="A172" s="709"/>
      <c r="B172" s="642" t="s">
        <v>32</v>
      </c>
      <c r="C172" s="642"/>
      <c r="D172" s="642"/>
      <c r="E172" s="642"/>
      <c r="F172" s="347"/>
      <c r="G172" s="448" t="s">
        <v>33</v>
      </c>
      <c r="H172" s="370"/>
      <c r="I172" s="347"/>
      <c r="J172" s="448" t="s">
        <v>33</v>
      </c>
      <c r="K172" s="371"/>
      <c r="L172" s="348" t="str">
        <f>IF(F172="",IF(I172="","",F172-I172),F172-I172)</f>
        <v/>
      </c>
      <c r="M172" s="349" t="str">
        <f>IF(L172="","",L172*S172)</f>
        <v/>
      </c>
      <c r="N172" s="285"/>
      <c r="O172" s="279"/>
      <c r="P172" s="281"/>
      <c r="Q172" s="282"/>
      <c r="R172" s="372" t="str">
        <f>IF(S172=$Z$44,"","○")</f>
        <v/>
      </c>
      <c r="S172" s="373">
        <v>6.54E-2</v>
      </c>
      <c r="T172" s="401" t="s">
        <v>469</v>
      </c>
      <c r="X172" s="281"/>
      <c r="Y172" s="281"/>
      <c r="Z172" s="374">
        <v>6.54E-2</v>
      </c>
      <c r="AA172" s="439" t="s">
        <v>470</v>
      </c>
      <c r="AE172" s="52"/>
      <c r="AF172" s="52"/>
    </row>
    <row r="173" spans="1:32" ht="15" customHeight="1" x14ac:dyDescent="0.4">
      <c r="A173" s="709"/>
      <c r="B173" s="642" t="s">
        <v>35</v>
      </c>
      <c r="C173" s="642"/>
      <c r="D173" s="642"/>
      <c r="E173" s="642"/>
      <c r="F173" s="347"/>
      <c r="G173" s="448" t="s">
        <v>33</v>
      </c>
      <c r="H173" s="370"/>
      <c r="I173" s="347"/>
      <c r="J173" s="448" t="s">
        <v>33</v>
      </c>
      <c r="K173" s="371"/>
      <c r="L173" s="348" t="str">
        <f>IF(F173="",IF(I173="","",F173-I173),F173-I173)</f>
        <v/>
      </c>
      <c r="M173" s="349" t="str">
        <f>IF(L173="","",L173*S173)</f>
        <v/>
      </c>
      <c r="N173" s="285"/>
      <c r="O173" s="279"/>
      <c r="P173" s="281"/>
      <c r="Q173" s="282"/>
      <c r="R173" s="372" t="str">
        <f>IF(S173=$Z$45,"","○")</f>
        <v/>
      </c>
      <c r="S173" s="375"/>
      <c r="T173" s="402" t="s">
        <v>469</v>
      </c>
      <c r="X173" s="281"/>
      <c r="Y173" s="281"/>
      <c r="Z173" s="376"/>
      <c r="AA173" s="439" t="s">
        <v>470</v>
      </c>
      <c r="AE173" s="52"/>
      <c r="AF173" s="52"/>
    </row>
    <row r="174" spans="1:32" ht="15" customHeight="1" x14ac:dyDescent="0.4">
      <c r="A174" s="709"/>
      <c r="B174" s="642" t="s">
        <v>36</v>
      </c>
      <c r="C174" s="642"/>
      <c r="D174" s="642"/>
      <c r="E174" s="642"/>
      <c r="F174" s="347"/>
      <c r="G174" s="448" t="s">
        <v>33</v>
      </c>
      <c r="H174" s="370"/>
      <c r="I174" s="347"/>
      <c r="J174" s="448" t="s">
        <v>33</v>
      </c>
      <c r="K174" s="371"/>
      <c r="L174" s="348" t="str">
        <f>IF(F174="",IF(I174="","",F174-I174),F174-I174)</f>
        <v/>
      </c>
      <c r="M174" s="349" t="str">
        <f>IF(L174="","",L174*S174)</f>
        <v/>
      </c>
      <c r="N174" s="285"/>
      <c r="O174" s="279"/>
      <c r="P174" s="281"/>
      <c r="Q174" s="282"/>
      <c r="R174" s="372" t="str">
        <f>IF(S174=$Z$46,"","○")</f>
        <v/>
      </c>
      <c r="S174" s="375"/>
      <c r="T174" s="402" t="s">
        <v>469</v>
      </c>
      <c r="X174" s="281"/>
      <c r="Y174" s="281"/>
      <c r="Z174" s="376"/>
      <c r="AA174" s="439" t="s">
        <v>470</v>
      </c>
      <c r="AE174" s="52"/>
      <c r="AF174" s="52"/>
    </row>
    <row r="175" spans="1:32" ht="15" customHeight="1" thickBot="1" x14ac:dyDescent="0.45">
      <c r="A175" s="709"/>
      <c r="B175" s="642" t="s">
        <v>37</v>
      </c>
      <c r="C175" s="642"/>
      <c r="D175" s="642"/>
      <c r="E175" s="642"/>
      <c r="F175" s="347"/>
      <c r="G175" s="448" t="s">
        <v>33</v>
      </c>
      <c r="H175" s="370"/>
      <c r="I175" s="347"/>
      <c r="J175" s="448" t="s">
        <v>33</v>
      </c>
      <c r="K175" s="371"/>
      <c r="L175" s="348" t="str">
        <f>IF(F175="",IF(I175="","",F175-I175),F175-I175)</f>
        <v/>
      </c>
      <c r="M175" s="349" t="str">
        <f>IF(L175="","",L175*S175)</f>
        <v/>
      </c>
      <c r="N175" s="285"/>
      <c r="O175" s="279"/>
      <c r="P175" s="281"/>
      <c r="Q175" s="282"/>
      <c r="R175" s="372" t="str">
        <f>IF(S175=$Z$47,"","○")</f>
        <v/>
      </c>
      <c r="S175" s="377"/>
      <c r="T175" s="403" t="s">
        <v>469</v>
      </c>
      <c r="X175" s="281"/>
      <c r="Y175" s="281"/>
      <c r="Z175" s="376"/>
      <c r="AA175" s="439" t="s">
        <v>470</v>
      </c>
      <c r="AE175" s="52"/>
      <c r="AF175" s="52"/>
    </row>
    <row r="176" spans="1:32" ht="15" customHeight="1" thickTop="1" x14ac:dyDescent="0.4">
      <c r="A176" s="709"/>
      <c r="B176" s="651" t="s">
        <v>105</v>
      </c>
      <c r="C176" s="651"/>
      <c r="D176" s="651"/>
      <c r="E176" s="651"/>
      <c r="F176" s="651"/>
      <c r="G176" s="651"/>
      <c r="H176" s="651"/>
      <c r="I176" s="651"/>
      <c r="J176" s="651"/>
      <c r="K176" s="651"/>
      <c r="L176" s="651"/>
      <c r="M176" s="349" t="str">
        <f>IF(SUM(M172:M175)=0,"",SUM(M172:M175))</f>
        <v/>
      </c>
      <c r="N176" s="285"/>
      <c r="O176" s="279" t="s">
        <v>396</v>
      </c>
      <c r="P176" s="281"/>
      <c r="Q176" s="283"/>
      <c r="R176" s="283"/>
      <c r="S176" s="281"/>
      <c r="T176" s="310"/>
      <c r="X176" s="281"/>
      <c r="Y176" s="451"/>
      <c r="Z176" s="281"/>
      <c r="AA176" s="451"/>
      <c r="AE176" s="52"/>
      <c r="AF176" s="52"/>
    </row>
    <row r="177" spans="1:27" ht="15" customHeight="1" x14ac:dyDescent="0.4">
      <c r="A177" s="651" t="s">
        <v>0</v>
      </c>
      <c r="B177" s="651"/>
      <c r="C177" s="651"/>
      <c r="D177" s="651"/>
      <c r="E177" s="651"/>
      <c r="F177" s="622" t="s">
        <v>3</v>
      </c>
      <c r="G177" s="651" t="s">
        <v>47</v>
      </c>
      <c r="H177" s="708"/>
      <c r="I177" s="622" t="s">
        <v>3</v>
      </c>
      <c r="J177" s="651" t="s">
        <v>47</v>
      </c>
      <c r="K177" s="708"/>
      <c r="L177" s="622" t="s">
        <v>51</v>
      </c>
      <c r="M177" s="683" t="s">
        <v>72</v>
      </c>
      <c r="N177" s="287"/>
      <c r="O177" s="682" t="s">
        <v>108</v>
      </c>
      <c r="P177" s="633" t="s">
        <v>388</v>
      </c>
      <c r="Q177" s="633"/>
      <c r="R177" s="632" t="s">
        <v>57</v>
      </c>
      <c r="S177" s="632"/>
      <c r="T177" s="631" t="s">
        <v>389</v>
      </c>
      <c r="U177" s="631"/>
      <c r="V177" s="632" t="s">
        <v>471</v>
      </c>
      <c r="W177" s="632"/>
      <c r="X177" s="679"/>
      <c r="Y177" s="288"/>
      <c r="Z177" s="715"/>
      <c r="AA177" s="715"/>
    </row>
    <row r="178" spans="1:27" ht="15" customHeight="1" thickBot="1" x14ac:dyDescent="0.45">
      <c r="A178" s="651"/>
      <c r="B178" s="651"/>
      <c r="C178" s="651"/>
      <c r="D178" s="651"/>
      <c r="E178" s="651"/>
      <c r="F178" s="623"/>
      <c r="G178" s="651"/>
      <c r="H178" s="708"/>
      <c r="I178" s="623"/>
      <c r="J178" s="651"/>
      <c r="K178" s="708"/>
      <c r="L178" s="623"/>
      <c r="M178" s="684"/>
      <c r="N178" s="287"/>
      <c r="O178" s="682"/>
      <c r="P178" s="634"/>
      <c r="Q178" s="634"/>
      <c r="R178" s="634" t="s">
        <v>472</v>
      </c>
      <c r="S178" s="634"/>
      <c r="T178" s="442" t="s">
        <v>392</v>
      </c>
      <c r="U178" s="442" t="s">
        <v>393</v>
      </c>
      <c r="V178" s="450" t="s">
        <v>392</v>
      </c>
      <c r="W178" s="450" t="s">
        <v>393</v>
      </c>
      <c r="X178" s="679"/>
      <c r="Y178" s="288"/>
      <c r="Z178" s="715"/>
      <c r="AA178" s="715"/>
    </row>
    <row r="179" spans="1:27" ht="15" customHeight="1" thickTop="1" x14ac:dyDescent="0.4">
      <c r="A179" s="651"/>
      <c r="B179" s="651"/>
      <c r="C179" s="651"/>
      <c r="D179" s="651"/>
      <c r="E179" s="651"/>
      <c r="F179" s="455" t="s">
        <v>66</v>
      </c>
      <c r="G179" s="651"/>
      <c r="H179" s="708"/>
      <c r="I179" s="55" t="s">
        <v>68</v>
      </c>
      <c r="J179" s="651"/>
      <c r="K179" s="708"/>
      <c r="L179" s="455" t="s">
        <v>52</v>
      </c>
      <c r="M179" s="445" t="s">
        <v>261</v>
      </c>
      <c r="N179" s="452"/>
      <c r="O179" s="289">
        <v>1</v>
      </c>
      <c r="P179" s="728"/>
      <c r="Q179" s="729"/>
      <c r="R179" s="716"/>
      <c r="S179" s="716"/>
      <c r="T179" s="313"/>
      <c r="U179" s="314"/>
      <c r="V179" s="290" t="str">
        <f>IF($R179="","",$R179*10^3*T179)</f>
        <v/>
      </c>
      <c r="W179" s="291" t="str">
        <f>IF($R179="","",$R179*10^3*U179)</f>
        <v/>
      </c>
      <c r="X179" s="679"/>
      <c r="Y179" s="451"/>
      <c r="Z179" s="715"/>
      <c r="AA179" s="715"/>
    </row>
    <row r="180" spans="1:27" ht="15" customHeight="1" x14ac:dyDescent="0.4">
      <c r="A180" s="709" t="s">
        <v>38</v>
      </c>
      <c r="B180" s="719" t="s">
        <v>387</v>
      </c>
      <c r="C180" s="720"/>
      <c r="D180" s="721"/>
      <c r="E180" s="636" t="s">
        <v>39</v>
      </c>
      <c r="F180" s="706" t="str">
        <f>IF(T183=0,"",T183)</f>
        <v/>
      </c>
      <c r="G180" s="636" t="s">
        <v>95</v>
      </c>
      <c r="H180" s="680"/>
      <c r="I180" s="680"/>
      <c r="J180" s="636" t="s">
        <v>95</v>
      </c>
      <c r="K180" s="680"/>
      <c r="L180" s="643" t="str">
        <f>IF(F180="","",F180)</f>
        <v/>
      </c>
      <c r="M180" s="645" t="str">
        <f>IF(V183=0,"",V183)</f>
        <v/>
      </c>
      <c r="N180" s="285"/>
      <c r="O180" s="289">
        <v>2</v>
      </c>
      <c r="P180" s="704"/>
      <c r="Q180" s="705"/>
      <c r="R180" s="703"/>
      <c r="S180" s="703"/>
      <c r="T180" s="292"/>
      <c r="U180" s="315"/>
      <c r="V180" s="290" t="str">
        <f t="shared" ref="V180:W182" si="22">IF($R180="","",$R180*10^3*T180)</f>
        <v/>
      </c>
      <c r="W180" s="291" t="str">
        <f t="shared" si="22"/>
        <v/>
      </c>
      <c r="X180" s="281"/>
      <c r="Y180" s="293" t="s">
        <v>116</v>
      </c>
      <c r="Z180" s="294"/>
      <c r="AA180" s="451"/>
    </row>
    <row r="181" spans="1:27" ht="15" customHeight="1" x14ac:dyDescent="0.4">
      <c r="A181" s="709"/>
      <c r="B181" s="722"/>
      <c r="C181" s="723"/>
      <c r="D181" s="724"/>
      <c r="E181" s="637"/>
      <c r="F181" s="707"/>
      <c r="G181" s="637"/>
      <c r="H181" s="681"/>
      <c r="I181" s="681"/>
      <c r="J181" s="637"/>
      <c r="K181" s="681"/>
      <c r="L181" s="644"/>
      <c r="M181" s="646"/>
      <c r="N181" s="285"/>
      <c r="O181" s="289">
        <v>3</v>
      </c>
      <c r="P181" s="704"/>
      <c r="Q181" s="705"/>
      <c r="R181" s="703"/>
      <c r="S181" s="703"/>
      <c r="T181" s="292"/>
      <c r="U181" s="315"/>
      <c r="V181" s="290" t="str">
        <f t="shared" si="22"/>
        <v/>
      </c>
      <c r="W181" s="291" t="str">
        <f t="shared" si="22"/>
        <v/>
      </c>
      <c r="X181" s="281"/>
      <c r="Y181" s="293"/>
      <c r="Z181" s="294"/>
      <c r="AA181" s="451"/>
    </row>
    <row r="182" spans="1:27" ht="15" customHeight="1" thickBot="1" x14ac:dyDescent="0.45">
      <c r="A182" s="709"/>
      <c r="B182" s="722"/>
      <c r="C182" s="723"/>
      <c r="D182" s="724"/>
      <c r="E182" s="636" t="s">
        <v>40</v>
      </c>
      <c r="F182" s="706" t="str">
        <f>IF(U183=0,"",U183)</f>
        <v/>
      </c>
      <c r="G182" s="636" t="s">
        <v>95</v>
      </c>
      <c r="H182" s="680"/>
      <c r="I182" s="680"/>
      <c r="J182" s="636" t="s">
        <v>95</v>
      </c>
      <c r="K182" s="680"/>
      <c r="L182" s="643" t="str">
        <f>IF(F182="","",F182)</f>
        <v/>
      </c>
      <c r="M182" s="645" t="str">
        <f>IF(W183=0,"",W183)</f>
        <v/>
      </c>
      <c r="N182" s="285"/>
      <c r="O182" s="289">
        <v>4</v>
      </c>
      <c r="P182" s="638"/>
      <c r="Q182" s="639"/>
      <c r="R182" s="701"/>
      <c r="S182" s="701"/>
      <c r="T182" s="316"/>
      <c r="U182" s="317"/>
      <c r="V182" s="290" t="str">
        <f t="shared" si="22"/>
        <v/>
      </c>
      <c r="W182" s="291" t="str">
        <f t="shared" si="22"/>
        <v/>
      </c>
      <c r="X182" s="281"/>
      <c r="Y182" s="293"/>
      <c r="Z182" s="294"/>
      <c r="AA182" s="451"/>
    </row>
    <row r="183" spans="1:27" ht="15" customHeight="1" thickTop="1" x14ac:dyDescent="0.4">
      <c r="A183" s="709"/>
      <c r="B183" s="725"/>
      <c r="C183" s="726"/>
      <c r="D183" s="727"/>
      <c r="E183" s="637"/>
      <c r="F183" s="707"/>
      <c r="G183" s="637"/>
      <c r="H183" s="681"/>
      <c r="I183" s="681"/>
      <c r="J183" s="637"/>
      <c r="K183" s="681"/>
      <c r="L183" s="644"/>
      <c r="M183" s="646"/>
      <c r="N183" s="285"/>
      <c r="O183" s="295"/>
      <c r="P183" s="702" t="s">
        <v>71</v>
      </c>
      <c r="Q183" s="702"/>
      <c r="R183" s="640"/>
      <c r="S183" s="641"/>
      <c r="T183" s="296" t="str">
        <f>IF(T179="","",SUM(T179:T182))</f>
        <v/>
      </c>
      <c r="U183" s="297" t="str">
        <f t="shared" ref="U183:W183" si="23">IF(U179="","",SUM(U179:U182))</f>
        <v/>
      </c>
      <c r="V183" s="291" t="str">
        <f t="shared" si="23"/>
        <v/>
      </c>
      <c r="W183" s="291" t="str">
        <f t="shared" si="23"/>
        <v/>
      </c>
      <c r="X183" s="281"/>
      <c r="Y183" s="293" t="s">
        <v>120</v>
      </c>
      <c r="Z183" s="294"/>
      <c r="AA183" s="451"/>
    </row>
    <row r="184" spans="1:27" ht="15" customHeight="1" x14ac:dyDescent="0.4">
      <c r="A184" s="709"/>
      <c r="B184" s="642" t="s">
        <v>41</v>
      </c>
      <c r="C184" s="642"/>
      <c r="D184" s="647" t="s">
        <v>42</v>
      </c>
      <c r="E184" s="648"/>
      <c r="F184" s="319"/>
      <c r="G184" s="318" t="s">
        <v>95</v>
      </c>
      <c r="H184" s="322"/>
      <c r="I184" s="322"/>
      <c r="J184" s="318" t="s">
        <v>95</v>
      </c>
      <c r="K184" s="323"/>
      <c r="L184" s="320" t="str">
        <f>IF(F184="","",F184)</f>
        <v/>
      </c>
      <c r="M184" s="326" t="str">
        <f>IF(L184="","",L184*S184)</f>
        <v/>
      </c>
      <c r="N184" s="285"/>
      <c r="O184" s="298"/>
      <c r="P184" s="621"/>
      <c r="Q184" s="621"/>
      <c r="R184" s="299"/>
      <c r="S184" s="940"/>
      <c r="T184" s="274" t="s">
        <v>473</v>
      </c>
      <c r="U184" s="300"/>
      <c r="V184" s="300"/>
      <c r="W184" s="300"/>
      <c r="X184" s="281"/>
      <c r="Y184" s="293" t="s">
        <v>121</v>
      </c>
      <c r="Z184" s="301"/>
      <c r="AA184" s="451"/>
    </row>
    <row r="185" spans="1:27" ht="15" customHeight="1" x14ac:dyDescent="0.4">
      <c r="A185" s="709"/>
      <c r="B185" s="642"/>
      <c r="C185" s="642"/>
      <c r="D185" s="649" t="s">
        <v>43</v>
      </c>
      <c r="E185" s="650"/>
      <c r="F185" s="324"/>
      <c r="G185" s="318" t="s">
        <v>95</v>
      </c>
      <c r="H185" s="322"/>
      <c r="I185" s="319"/>
      <c r="J185" s="318" t="s">
        <v>95</v>
      </c>
      <c r="K185" s="323"/>
      <c r="L185" s="327" t="str">
        <f>IF(I185="",IF(I185="","",-I185),-I185)</f>
        <v/>
      </c>
      <c r="M185" s="326" t="str">
        <f>IF(L185="","",L185*S185)</f>
        <v/>
      </c>
      <c r="N185" s="285"/>
      <c r="O185" s="302"/>
      <c r="P185" s="303"/>
      <c r="Q185" s="304"/>
      <c r="R185" s="304"/>
      <c r="S185" s="940"/>
      <c r="T185" s="274" t="s">
        <v>473</v>
      </c>
      <c r="U185" s="279"/>
      <c r="X185" s="281"/>
      <c r="Y185" s="281"/>
      <c r="Z185" s="301"/>
      <c r="AA185" s="451"/>
    </row>
    <row r="186" spans="1:27" ht="15" customHeight="1" thickBot="1" x14ac:dyDescent="0.45">
      <c r="A186" s="709"/>
      <c r="B186" s="651" t="s">
        <v>499</v>
      </c>
      <c r="C186" s="651"/>
      <c r="D186" s="651"/>
      <c r="E186" s="651"/>
      <c r="F186" s="651"/>
      <c r="G186" s="651"/>
      <c r="H186" s="651"/>
      <c r="I186" s="651"/>
      <c r="J186" s="651"/>
      <c r="K186" s="651"/>
      <c r="L186" s="651"/>
      <c r="M186" s="328" t="str">
        <f>IF(SUM(M180:M185)=0,"",SUM(M180:M185))</f>
        <v/>
      </c>
      <c r="N186" s="285"/>
      <c r="O186" s="302"/>
      <c r="P186" s="305"/>
      <c r="Q186" s="304"/>
      <c r="R186" s="304"/>
      <c r="S186" s="306"/>
      <c r="T186" s="306"/>
      <c r="U186" s="279"/>
      <c r="X186" s="281"/>
      <c r="Y186" s="451"/>
      <c r="Z186" s="281"/>
      <c r="AA186" s="451"/>
    </row>
    <row r="187" spans="1:27" ht="15" customHeight="1" thickBot="1" x14ac:dyDescent="0.45">
      <c r="A187" s="652" t="s">
        <v>500</v>
      </c>
      <c r="B187" s="653"/>
      <c r="C187" s="653"/>
      <c r="D187" s="653"/>
      <c r="E187" s="653"/>
      <c r="F187" s="653"/>
      <c r="G187" s="653"/>
      <c r="H187" s="653"/>
      <c r="I187" s="653"/>
      <c r="J187" s="653"/>
      <c r="K187" s="653"/>
      <c r="L187" s="654"/>
      <c r="M187" s="325" t="str">
        <f>IF(SUM(M163,M168,M176,M186)=0,"",SUM(M163,M168,M176,M186))</f>
        <v/>
      </c>
      <c r="N187" s="285"/>
      <c r="O187" s="302"/>
      <c r="P187" s="305"/>
      <c r="Q187" s="304"/>
      <c r="R187" s="304"/>
      <c r="S187" s="306"/>
      <c r="T187" s="306"/>
      <c r="U187" s="279"/>
      <c r="X187" s="281"/>
      <c r="Y187" s="451"/>
      <c r="Z187" s="281"/>
      <c r="AA187" s="451"/>
    </row>
    <row r="188" spans="1:27" ht="6" customHeight="1" x14ac:dyDescent="0.4">
      <c r="A188" s="453"/>
      <c r="B188" s="162"/>
      <c r="C188" s="163"/>
      <c r="D188" s="163"/>
      <c r="E188" s="163"/>
      <c r="F188" s="163"/>
      <c r="G188" s="453"/>
      <c r="H188" s="453"/>
      <c r="I188" s="453"/>
      <c r="J188" s="453"/>
      <c r="K188" s="453"/>
      <c r="L188" s="453"/>
      <c r="M188" s="53"/>
      <c r="N188" s="285"/>
      <c r="O188" s="302"/>
      <c r="P188" s="305"/>
      <c r="Q188" s="304"/>
      <c r="R188" s="304"/>
      <c r="S188" s="306"/>
      <c r="T188" s="306"/>
      <c r="U188" s="279"/>
      <c r="X188" s="281"/>
      <c r="Y188" s="451"/>
      <c r="Z188" s="281"/>
      <c r="AA188" s="451"/>
    </row>
    <row r="189" spans="1:27" ht="13.5" customHeight="1" x14ac:dyDescent="0.15">
      <c r="A189" s="454"/>
      <c r="B189" s="655" t="s">
        <v>395</v>
      </c>
      <c r="C189" s="655"/>
      <c r="D189" s="655"/>
      <c r="E189" s="655"/>
      <c r="F189" s="655"/>
      <c r="G189" s="655" t="str">
        <f>IF(P179="","",""&amp;$P179&amp;" "&amp;$R179&amp;"　"&amp;$P180&amp;" "&amp;$R180&amp;"　"&amp;$P181&amp;" "&amp;$R181&amp;"　"&amp;$P182&amp;" "&amp;$R182&amp;"")</f>
        <v/>
      </c>
      <c r="H189" s="655"/>
      <c r="I189" s="655"/>
      <c r="J189" s="655"/>
      <c r="K189" s="655"/>
      <c r="L189" s="655"/>
      <c r="M189" s="655"/>
      <c r="N189" s="284"/>
      <c r="O189" s="302"/>
      <c r="P189" s="307"/>
      <c r="Q189" s="308"/>
      <c r="R189" s="308"/>
      <c r="S189" s="308"/>
      <c r="T189" s="452"/>
      <c r="U189" s="279"/>
    </row>
    <row r="190" spans="1:27" ht="13.5" customHeight="1" x14ac:dyDescent="0.15">
      <c r="A190" s="64"/>
      <c r="B190" s="714"/>
      <c r="C190" s="714"/>
      <c r="D190" s="714"/>
      <c r="E190" s="714"/>
      <c r="F190" s="714"/>
      <c r="G190" s="714"/>
      <c r="H190" s="714"/>
      <c r="I190" s="714"/>
      <c r="J190" s="714"/>
      <c r="K190" s="714"/>
      <c r="L190" s="714"/>
      <c r="M190" s="714"/>
      <c r="N190" s="284"/>
      <c r="Q190" s="309"/>
    </row>
    <row r="191" spans="1:27" ht="13.5" customHeight="1" x14ac:dyDescent="0.15">
      <c r="A191" s="64"/>
      <c r="B191" s="714"/>
      <c r="C191" s="714"/>
      <c r="D191" s="714"/>
      <c r="E191" s="714"/>
      <c r="F191" s="714"/>
      <c r="G191" s="714"/>
      <c r="H191" s="714"/>
      <c r="I191" s="714"/>
      <c r="J191" s="714"/>
      <c r="K191" s="714"/>
      <c r="L191" s="714"/>
      <c r="M191" s="714"/>
      <c r="N191" s="284"/>
    </row>
    <row r="192" spans="1:27" ht="6" customHeight="1" x14ac:dyDescent="0.15">
      <c r="A192" s="65"/>
      <c r="B192" s="65"/>
      <c r="C192" s="65"/>
      <c r="D192" s="65"/>
      <c r="E192" s="65"/>
      <c r="F192" s="65"/>
      <c r="G192" s="65"/>
      <c r="H192" s="65"/>
      <c r="I192" s="65"/>
      <c r="J192" s="65"/>
      <c r="K192" s="65"/>
      <c r="L192" s="65"/>
      <c r="M192" s="65"/>
      <c r="N192" s="284"/>
    </row>
    <row r="193" spans="1:27" ht="15" customHeight="1" x14ac:dyDescent="0.15">
      <c r="A193" s="153"/>
      <c r="B193" s="38" t="s">
        <v>319</v>
      </c>
      <c r="C193" s="38"/>
      <c r="D193" s="38"/>
      <c r="E193" s="38"/>
      <c r="F193" s="38"/>
      <c r="G193" s="38"/>
      <c r="H193" s="38"/>
      <c r="I193" s="38"/>
      <c r="J193" s="38"/>
      <c r="K193" s="38"/>
      <c r="L193" s="60"/>
      <c r="M193" s="60"/>
      <c r="N193" s="284"/>
      <c r="X193" s="279"/>
      <c r="Y193" s="279"/>
      <c r="Z193" s="279"/>
      <c r="AA193" s="279"/>
    </row>
    <row r="194" spans="1:27" ht="15" customHeight="1" x14ac:dyDescent="0.15">
      <c r="A194" s="38"/>
      <c r="B194" s="38"/>
      <c r="C194" s="38"/>
      <c r="D194" s="38"/>
      <c r="E194" s="38"/>
      <c r="F194" s="38"/>
      <c r="G194" s="38"/>
      <c r="H194" s="38"/>
      <c r="I194" s="38"/>
      <c r="J194" s="38"/>
      <c r="K194" s="38"/>
      <c r="L194" s="60"/>
      <c r="M194" s="60"/>
      <c r="N194" s="284"/>
      <c r="O194" s="268" t="s">
        <v>272</v>
      </c>
      <c r="X194" s="279"/>
      <c r="Y194" s="279"/>
      <c r="Z194" s="279"/>
      <c r="AA194" s="279"/>
    </row>
    <row r="195" spans="1:27" ht="15" customHeight="1" x14ac:dyDescent="0.15">
      <c r="A195" s="38"/>
      <c r="B195" s="61" t="str">
        <f>B3</f>
        <v>（令和</v>
      </c>
      <c r="C195" s="62">
        <f>IF($C$3="","",$C$3)</f>
        <v>5</v>
      </c>
      <c r="D195" s="454" t="s">
        <v>111</v>
      </c>
      <c r="F195" s="66" t="s">
        <v>112</v>
      </c>
      <c r="G195" s="730"/>
      <c r="H195" s="731"/>
      <c r="I195" s="731"/>
      <c r="J195" s="731"/>
      <c r="K195" s="731"/>
      <c r="L195" s="732"/>
      <c r="M195" s="60"/>
      <c r="N195" s="284"/>
      <c r="O195" s="270" t="s">
        <v>274</v>
      </c>
      <c r="X195" s="279"/>
      <c r="Y195" s="279"/>
      <c r="Z195" s="279"/>
      <c r="AA195" s="279"/>
    </row>
    <row r="196" spans="1:27" ht="15" customHeight="1" x14ac:dyDescent="0.15">
      <c r="A196" s="148"/>
      <c r="B196" s="149"/>
      <c r="C196" s="150"/>
      <c r="D196" s="150"/>
      <c r="E196" s="148"/>
      <c r="F196" s="150"/>
      <c r="G196" s="151"/>
      <c r="H196" s="151"/>
      <c r="I196" s="151"/>
      <c r="J196" s="151"/>
      <c r="K196" s="151"/>
      <c r="L196" s="152"/>
      <c r="M196" s="152"/>
      <c r="N196" s="284"/>
      <c r="O196" s="270" t="s">
        <v>273</v>
      </c>
      <c r="X196" s="279"/>
      <c r="Y196" s="279"/>
      <c r="Z196" s="279"/>
      <c r="AA196" s="279"/>
    </row>
    <row r="197" spans="1:27" ht="18" customHeight="1" x14ac:dyDescent="0.15">
      <c r="A197" s="651" t="s">
        <v>0</v>
      </c>
      <c r="B197" s="651"/>
      <c r="C197" s="651"/>
      <c r="D197" s="651"/>
      <c r="E197" s="651"/>
      <c r="F197" s="624" t="s">
        <v>1</v>
      </c>
      <c r="G197" s="624"/>
      <c r="H197" s="624"/>
      <c r="I197" s="624" t="s">
        <v>46</v>
      </c>
      <c r="J197" s="624"/>
      <c r="K197" s="624"/>
      <c r="L197" s="622" t="s">
        <v>70</v>
      </c>
      <c r="M197" s="622" t="s">
        <v>72</v>
      </c>
      <c r="N197" s="452"/>
      <c r="O197" s="625" t="s">
        <v>119</v>
      </c>
      <c r="P197" s="635" t="s">
        <v>2</v>
      </c>
      <c r="Q197" s="635"/>
      <c r="R197" s="625" t="s">
        <v>119</v>
      </c>
      <c r="S197" s="635" t="s">
        <v>57</v>
      </c>
      <c r="T197" s="635"/>
      <c r="X197" s="635" t="s">
        <v>2</v>
      </c>
      <c r="Y197" s="635"/>
      <c r="Z197" s="635" t="s">
        <v>57</v>
      </c>
      <c r="AA197" s="635"/>
    </row>
    <row r="198" spans="1:27" ht="15" customHeight="1" x14ac:dyDescent="0.15">
      <c r="A198" s="651"/>
      <c r="B198" s="651"/>
      <c r="C198" s="651"/>
      <c r="D198" s="651"/>
      <c r="E198" s="651"/>
      <c r="F198" s="444" t="s">
        <v>3</v>
      </c>
      <c r="G198" s="624" t="s">
        <v>47</v>
      </c>
      <c r="H198" s="939" t="s">
        <v>48</v>
      </c>
      <c r="I198" s="444" t="s">
        <v>3</v>
      </c>
      <c r="J198" s="624" t="s">
        <v>47</v>
      </c>
      <c r="K198" s="939" t="s">
        <v>48</v>
      </c>
      <c r="L198" s="623"/>
      <c r="M198" s="623"/>
      <c r="N198" s="452"/>
      <c r="O198" s="626"/>
      <c r="P198" s="440" t="s">
        <v>3</v>
      </c>
      <c r="Q198" s="697" t="s">
        <v>83</v>
      </c>
      <c r="R198" s="626"/>
      <c r="S198" s="625" t="s">
        <v>3</v>
      </c>
      <c r="T198" s="698" t="s">
        <v>47</v>
      </c>
      <c r="X198" s="440" t="s">
        <v>3</v>
      </c>
      <c r="Y198" s="700" t="s">
        <v>83</v>
      </c>
      <c r="Z198" s="625" t="s">
        <v>3</v>
      </c>
      <c r="AA198" s="625" t="s">
        <v>47</v>
      </c>
    </row>
    <row r="199" spans="1:27" ht="15" customHeight="1" x14ac:dyDescent="0.15">
      <c r="A199" s="651"/>
      <c r="B199" s="651"/>
      <c r="C199" s="651"/>
      <c r="D199" s="651"/>
      <c r="E199" s="651"/>
      <c r="F199" s="455" t="s">
        <v>66</v>
      </c>
      <c r="G199" s="624"/>
      <c r="H199" s="447" t="s">
        <v>67</v>
      </c>
      <c r="I199" s="455" t="s">
        <v>68</v>
      </c>
      <c r="J199" s="624"/>
      <c r="K199" s="447" t="s">
        <v>69</v>
      </c>
      <c r="L199" s="445" t="s">
        <v>104</v>
      </c>
      <c r="M199" s="445" t="s">
        <v>261</v>
      </c>
      <c r="N199" s="452"/>
      <c r="O199" s="627"/>
      <c r="P199" s="441" t="s">
        <v>5</v>
      </c>
      <c r="Q199" s="697"/>
      <c r="R199" s="627"/>
      <c r="S199" s="627"/>
      <c r="T199" s="699"/>
      <c r="X199" s="441" t="s">
        <v>5</v>
      </c>
      <c r="Y199" s="700"/>
      <c r="Z199" s="627"/>
      <c r="AA199" s="627"/>
    </row>
    <row r="200" spans="1:27" ht="15" customHeight="1" x14ac:dyDescent="0.4">
      <c r="A200" s="709" t="s">
        <v>49</v>
      </c>
      <c r="B200" s="656" t="s">
        <v>106</v>
      </c>
      <c r="C200" s="657"/>
      <c r="D200" s="657"/>
      <c r="E200" s="658"/>
      <c r="F200" s="319"/>
      <c r="G200" s="318" t="s">
        <v>124</v>
      </c>
      <c r="H200" s="320" t="str">
        <f t="shared" ref="H200:H226" si="24">IF(F200="","",F200*P200)</f>
        <v/>
      </c>
      <c r="I200" s="319"/>
      <c r="J200" s="318" t="s">
        <v>124</v>
      </c>
      <c r="K200" s="320" t="str">
        <f t="shared" ref="K200:K221" si="25">IF(I200="","",I200*P200)</f>
        <v/>
      </c>
      <c r="L200" s="320" t="str">
        <f t="shared" ref="L200:L221" si="26">IF(F200="",IF(I200="","",-(I200*P200)),(F200-I200)*P200)</f>
        <v/>
      </c>
      <c r="M200" s="321" t="str">
        <f t="shared" ref="M200:M221" si="27">IF(L200="","",L200*S200*44/12)</f>
        <v/>
      </c>
      <c r="N200" s="285"/>
      <c r="O200" s="449" t="str">
        <f>IF(P200=$X$8,"","○")</f>
        <v/>
      </c>
      <c r="P200" s="351">
        <v>38.299999999999997</v>
      </c>
      <c r="Q200" s="379" t="s">
        <v>504</v>
      </c>
      <c r="R200" s="273" t="str">
        <f>IF(S200=$Z$8,"","○")</f>
        <v/>
      </c>
      <c r="S200" s="389">
        <v>1.9E-2</v>
      </c>
      <c r="T200" s="390" t="s">
        <v>277</v>
      </c>
      <c r="X200" s="355">
        <v>38.299999999999997</v>
      </c>
      <c r="Y200" s="443" t="s">
        <v>504</v>
      </c>
      <c r="Z200" s="396">
        <v>1.9E-2</v>
      </c>
      <c r="AA200" s="439" t="s">
        <v>56</v>
      </c>
    </row>
    <row r="201" spans="1:27" ht="15" customHeight="1" x14ac:dyDescent="0.4">
      <c r="A201" s="709"/>
      <c r="B201" s="656" t="s">
        <v>9</v>
      </c>
      <c r="C201" s="657"/>
      <c r="D201" s="657"/>
      <c r="E201" s="658"/>
      <c r="F201" s="319"/>
      <c r="G201" s="318" t="s">
        <v>124</v>
      </c>
      <c r="H201" s="320" t="str">
        <f t="shared" si="24"/>
        <v/>
      </c>
      <c r="I201" s="319"/>
      <c r="J201" s="318" t="s">
        <v>124</v>
      </c>
      <c r="K201" s="320" t="str">
        <f t="shared" si="25"/>
        <v/>
      </c>
      <c r="L201" s="320" t="str">
        <f t="shared" si="26"/>
        <v/>
      </c>
      <c r="M201" s="321" t="str">
        <f t="shared" si="27"/>
        <v/>
      </c>
      <c r="N201" s="285"/>
      <c r="O201" s="449" t="str">
        <f>IF(P201=$X$9,"","○")</f>
        <v/>
      </c>
      <c r="P201" s="351">
        <v>34.799999999999997</v>
      </c>
      <c r="Q201" s="379" t="s">
        <v>504</v>
      </c>
      <c r="R201" s="273" t="str">
        <f>IF(S201=$Z$9,"","○")</f>
        <v/>
      </c>
      <c r="S201" s="351">
        <v>1.83E-2</v>
      </c>
      <c r="T201" s="390" t="s">
        <v>276</v>
      </c>
      <c r="X201" s="355">
        <v>34.799999999999997</v>
      </c>
      <c r="Y201" s="443" t="s">
        <v>504</v>
      </c>
      <c r="Z201" s="355">
        <v>1.83E-2</v>
      </c>
      <c r="AA201" s="439" t="s">
        <v>56</v>
      </c>
    </row>
    <row r="202" spans="1:27" ht="15" customHeight="1" x14ac:dyDescent="0.4">
      <c r="A202" s="709"/>
      <c r="B202" s="656" t="s">
        <v>53</v>
      </c>
      <c r="C202" s="657"/>
      <c r="D202" s="657"/>
      <c r="E202" s="658"/>
      <c r="F202" s="319"/>
      <c r="G202" s="318" t="s">
        <v>124</v>
      </c>
      <c r="H202" s="320" t="str">
        <f t="shared" si="24"/>
        <v/>
      </c>
      <c r="I202" s="319"/>
      <c r="J202" s="318" t="s">
        <v>124</v>
      </c>
      <c r="K202" s="320" t="str">
        <f t="shared" si="25"/>
        <v/>
      </c>
      <c r="L202" s="320" t="str">
        <f t="shared" si="26"/>
        <v/>
      </c>
      <c r="M202" s="321" t="str">
        <f t="shared" si="27"/>
        <v/>
      </c>
      <c r="N202" s="285"/>
      <c r="O202" s="449" t="str">
        <f>IF(P202=$X$10,"","○")</f>
        <v/>
      </c>
      <c r="P202" s="351">
        <v>33.4</v>
      </c>
      <c r="Q202" s="379" t="s">
        <v>504</v>
      </c>
      <c r="R202" s="273" t="str">
        <f>IF(S202=$Z$10,"","○")</f>
        <v/>
      </c>
      <c r="S202" s="351">
        <v>1.8700000000000001E-2</v>
      </c>
      <c r="T202" s="390" t="s">
        <v>276</v>
      </c>
      <c r="X202" s="355">
        <v>33.4</v>
      </c>
      <c r="Y202" s="443" t="s">
        <v>504</v>
      </c>
      <c r="Z202" s="355">
        <v>1.8700000000000001E-2</v>
      </c>
      <c r="AA202" s="439" t="s">
        <v>56</v>
      </c>
    </row>
    <row r="203" spans="1:27" ht="15" customHeight="1" x14ac:dyDescent="0.4">
      <c r="A203" s="709"/>
      <c r="B203" s="656" t="s">
        <v>10</v>
      </c>
      <c r="C203" s="657"/>
      <c r="D203" s="657"/>
      <c r="E203" s="658"/>
      <c r="F203" s="319"/>
      <c r="G203" s="318" t="s">
        <v>124</v>
      </c>
      <c r="H203" s="320" t="str">
        <f t="shared" si="24"/>
        <v/>
      </c>
      <c r="I203" s="319"/>
      <c r="J203" s="318" t="s">
        <v>124</v>
      </c>
      <c r="K203" s="320" t="str">
        <f t="shared" si="25"/>
        <v/>
      </c>
      <c r="L203" s="320" t="str">
        <f t="shared" si="26"/>
        <v/>
      </c>
      <c r="M203" s="321" t="str">
        <f t="shared" si="27"/>
        <v/>
      </c>
      <c r="N203" s="285"/>
      <c r="O203" s="449" t="str">
        <f>IF(P203=$X$11,"","○")</f>
        <v/>
      </c>
      <c r="P203" s="351">
        <v>33.299999999999997</v>
      </c>
      <c r="Q203" s="379" t="s">
        <v>504</v>
      </c>
      <c r="R203" s="273" t="str">
        <f>IF(S203=$Z$11,"","○")</f>
        <v/>
      </c>
      <c r="S203" s="351">
        <v>1.8599999999999998E-2</v>
      </c>
      <c r="T203" s="390" t="s">
        <v>276</v>
      </c>
      <c r="X203" s="355">
        <v>33.299999999999997</v>
      </c>
      <c r="Y203" s="443" t="s">
        <v>504</v>
      </c>
      <c r="Z203" s="355">
        <v>1.8599999999999998E-2</v>
      </c>
      <c r="AA203" s="439" t="s">
        <v>56</v>
      </c>
    </row>
    <row r="204" spans="1:27" ht="15" customHeight="1" x14ac:dyDescent="0.4">
      <c r="A204" s="709"/>
      <c r="B204" s="656" t="s">
        <v>107</v>
      </c>
      <c r="C204" s="657"/>
      <c r="D204" s="657"/>
      <c r="E204" s="658"/>
      <c r="F204" s="319"/>
      <c r="G204" s="318" t="s">
        <v>124</v>
      </c>
      <c r="H204" s="320" t="str">
        <f t="shared" si="24"/>
        <v/>
      </c>
      <c r="I204" s="319"/>
      <c r="J204" s="318" t="s">
        <v>124</v>
      </c>
      <c r="K204" s="320" t="str">
        <f t="shared" si="25"/>
        <v/>
      </c>
      <c r="L204" s="320" t="str">
        <f t="shared" si="26"/>
        <v/>
      </c>
      <c r="M204" s="321" t="str">
        <f t="shared" si="27"/>
        <v/>
      </c>
      <c r="N204" s="285"/>
      <c r="O204" s="449" t="str">
        <f>IF(P204=$X$12,"","○")</f>
        <v/>
      </c>
      <c r="P204" s="351">
        <v>36.5</v>
      </c>
      <c r="Q204" s="379" t="s">
        <v>504</v>
      </c>
      <c r="R204" s="273" t="str">
        <f>IF(S204=$Z$12,"","○")</f>
        <v/>
      </c>
      <c r="S204" s="351">
        <v>1.8700000000000001E-2</v>
      </c>
      <c r="T204" s="390" t="s">
        <v>276</v>
      </c>
      <c r="X204" s="355">
        <v>36.5</v>
      </c>
      <c r="Y204" s="443" t="s">
        <v>504</v>
      </c>
      <c r="Z204" s="355">
        <v>1.8700000000000001E-2</v>
      </c>
      <c r="AA204" s="439" t="s">
        <v>56</v>
      </c>
    </row>
    <row r="205" spans="1:27" ht="15" customHeight="1" x14ac:dyDescent="0.4">
      <c r="A205" s="709"/>
      <c r="B205" s="656" t="s">
        <v>12</v>
      </c>
      <c r="C205" s="657"/>
      <c r="D205" s="657"/>
      <c r="E205" s="658"/>
      <c r="F205" s="319"/>
      <c r="G205" s="318" t="s">
        <v>124</v>
      </c>
      <c r="H205" s="320" t="str">
        <f t="shared" si="24"/>
        <v/>
      </c>
      <c r="I205" s="319"/>
      <c r="J205" s="318" t="s">
        <v>124</v>
      </c>
      <c r="K205" s="320" t="str">
        <f t="shared" si="25"/>
        <v/>
      </c>
      <c r="L205" s="320" t="str">
        <f t="shared" si="26"/>
        <v/>
      </c>
      <c r="M205" s="321" t="str">
        <f t="shared" si="27"/>
        <v/>
      </c>
      <c r="N205" s="285"/>
      <c r="O205" s="449" t="str">
        <f>IF(P205=$X$13,"","○")</f>
        <v/>
      </c>
      <c r="P205" s="380">
        <v>38</v>
      </c>
      <c r="Q205" s="379" t="s">
        <v>504</v>
      </c>
      <c r="R205" s="273" t="str">
        <f>IF(S205=$Z$13,"","○")</f>
        <v/>
      </c>
      <c r="S205" s="351">
        <v>1.8800000000000001E-2</v>
      </c>
      <c r="T205" s="390" t="s">
        <v>276</v>
      </c>
      <c r="X205" s="397">
        <v>38</v>
      </c>
      <c r="Y205" s="443" t="s">
        <v>504</v>
      </c>
      <c r="Z205" s="355">
        <v>1.8800000000000001E-2</v>
      </c>
      <c r="AA205" s="439" t="s">
        <v>56</v>
      </c>
    </row>
    <row r="206" spans="1:27" ht="15" customHeight="1" x14ac:dyDescent="0.4">
      <c r="A206" s="709"/>
      <c r="B206" s="656" t="s">
        <v>13</v>
      </c>
      <c r="C206" s="657"/>
      <c r="D206" s="657"/>
      <c r="E206" s="658"/>
      <c r="F206" s="319"/>
      <c r="G206" s="318" t="s">
        <v>124</v>
      </c>
      <c r="H206" s="320" t="str">
        <f t="shared" si="24"/>
        <v/>
      </c>
      <c r="I206" s="319"/>
      <c r="J206" s="318" t="s">
        <v>124</v>
      </c>
      <c r="K206" s="320" t="str">
        <f t="shared" si="25"/>
        <v/>
      </c>
      <c r="L206" s="320" t="str">
        <f t="shared" si="26"/>
        <v/>
      </c>
      <c r="M206" s="321" t="str">
        <f t="shared" si="27"/>
        <v/>
      </c>
      <c r="N206" s="285"/>
      <c r="O206" s="449" t="str">
        <f>IF(P206=$X$14,"","○")</f>
        <v/>
      </c>
      <c r="P206" s="351">
        <v>38.9</v>
      </c>
      <c r="Q206" s="379" t="s">
        <v>504</v>
      </c>
      <c r="R206" s="273" t="str">
        <f>IF(S206=$Z$14,"","○")</f>
        <v/>
      </c>
      <c r="S206" s="351">
        <v>1.9300000000000001E-2</v>
      </c>
      <c r="T206" s="390" t="s">
        <v>276</v>
      </c>
      <c r="X206" s="355">
        <v>38.9</v>
      </c>
      <c r="Y206" s="443" t="s">
        <v>504</v>
      </c>
      <c r="Z206" s="355">
        <v>1.9300000000000001E-2</v>
      </c>
      <c r="AA206" s="439" t="s">
        <v>56</v>
      </c>
    </row>
    <row r="207" spans="1:27" ht="15" customHeight="1" x14ac:dyDescent="0.4">
      <c r="A207" s="709"/>
      <c r="B207" s="656" t="s">
        <v>14</v>
      </c>
      <c r="C207" s="657"/>
      <c r="D207" s="657"/>
      <c r="E207" s="658"/>
      <c r="F207" s="319"/>
      <c r="G207" s="318" t="s">
        <v>124</v>
      </c>
      <c r="H207" s="320" t="str">
        <f t="shared" si="24"/>
        <v/>
      </c>
      <c r="I207" s="319"/>
      <c r="J207" s="318" t="s">
        <v>124</v>
      </c>
      <c r="K207" s="320" t="str">
        <f t="shared" si="25"/>
        <v/>
      </c>
      <c r="L207" s="320" t="str">
        <f t="shared" si="26"/>
        <v/>
      </c>
      <c r="M207" s="321" t="str">
        <f t="shared" si="27"/>
        <v/>
      </c>
      <c r="N207" s="285"/>
      <c r="O207" s="449" t="str">
        <f>IF(P207=$X$15,"","○")</f>
        <v/>
      </c>
      <c r="P207" s="351">
        <v>41.8</v>
      </c>
      <c r="Q207" s="379" t="s">
        <v>504</v>
      </c>
      <c r="R207" s="273" t="str">
        <f>IF(S207=$Z$15,"","○")</f>
        <v/>
      </c>
      <c r="S207" s="351">
        <v>2.0199999999999999E-2</v>
      </c>
      <c r="T207" s="390" t="s">
        <v>276</v>
      </c>
      <c r="X207" s="355">
        <v>41.8</v>
      </c>
      <c r="Y207" s="443" t="s">
        <v>504</v>
      </c>
      <c r="Z207" s="355">
        <v>2.0199999999999999E-2</v>
      </c>
      <c r="AA207" s="439" t="s">
        <v>56</v>
      </c>
    </row>
    <row r="208" spans="1:27" ht="15" customHeight="1" x14ac:dyDescent="0.4">
      <c r="A208" s="709"/>
      <c r="B208" s="656" t="s">
        <v>15</v>
      </c>
      <c r="C208" s="657"/>
      <c r="D208" s="657"/>
      <c r="E208" s="658"/>
      <c r="F208" s="319"/>
      <c r="G208" s="318" t="s">
        <v>463</v>
      </c>
      <c r="H208" s="320" t="str">
        <f t="shared" si="24"/>
        <v/>
      </c>
      <c r="I208" s="319"/>
      <c r="J208" s="318" t="s">
        <v>463</v>
      </c>
      <c r="K208" s="320" t="str">
        <f t="shared" si="25"/>
        <v/>
      </c>
      <c r="L208" s="320" t="str">
        <f t="shared" si="26"/>
        <v/>
      </c>
      <c r="M208" s="321" t="str">
        <f t="shared" si="27"/>
        <v/>
      </c>
      <c r="N208" s="285"/>
      <c r="O208" s="449" t="str">
        <f>IF(P208=$X$16,"","○")</f>
        <v/>
      </c>
      <c r="P208" s="380">
        <v>40</v>
      </c>
      <c r="Q208" s="379" t="s">
        <v>17</v>
      </c>
      <c r="R208" s="273" t="str">
        <f>IF(S208=$Z$16,"","○")</f>
        <v/>
      </c>
      <c r="S208" s="351">
        <v>2.0400000000000001E-2</v>
      </c>
      <c r="T208" s="390" t="s">
        <v>276</v>
      </c>
      <c r="X208" s="397">
        <v>40</v>
      </c>
      <c r="Y208" s="443" t="s">
        <v>17</v>
      </c>
      <c r="Z208" s="355">
        <v>2.0400000000000001E-2</v>
      </c>
      <c r="AA208" s="439" t="s">
        <v>56</v>
      </c>
    </row>
    <row r="209" spans="1:32" ht="15" customHeight="1" x14ac:dyDescent="0.4">
      <c r="A209" s="709"/>
      <c r="B209" s="656" t="s">
        <v>18</v>
      </c>
      <c r="C209" s="657"/>
      <c r="D209" s="657"/>
      <c r="E209" s="658"/>
      <c r="F209" s="319"/>
      <c r="G209" s="318" t="s">
        <v>463</v>
      </c>
      <c r="H209" s="320" t="str">
        <f t="shared" si="24"/>
        <v/>
      </c>
      <c r="I209" s="319"/>
      <c r="J209" s="318" t="s">
        <v>463</v>
      </c>
      <c r="K209" s="320" t="str">
        <f t="shared" si="25"/>
        <v/>
      </c>
      <c r="L209" s="320" t="str">
        <f t="shared" si="26"/>
        <v/>
      </c>
      <c r="M209" s="321" t="str">
        <f t="shared" si="27"/>
        <v/>
      </c>
      <c r="N209" s="285"/>
      <c r="O209" s="449" t="str">
        <f>IF(P209=$X$17,"","○")</f>
        <v/>
      </c>
      <c r="P209" s="351">
        <v>34.1</v>
      </c>
      <c r="Q209" s="379" t="s">
        <v>17</v>
      </c>
      <c r="R209" s="273" t="str">
        <f>IF(S209=$Z$17,"","○")</f>
        <v/>
      </c>
      <c r="S209" s="351">
        <v>2.4500000000000001E-2</v>
      </c>
      <c r="T209" s="390" t="s">
        <v>276</v>
      </c>
      <c r="X209" s="355">
        <v>34.1</v>
      </c>
      <c r="Y209" s="443" t="s">
        <v>17</v>
      </c>
      <c r="Z209" s="355">
        <v>2.4500000000000001E-2</v>
      </c>
      <c r="AA209" s="439" t="s">
        <v>56</v>
      </c>
    </row>
    <row r="210" spans="1:32" ht="15" customHeight="1" x14ac:dyDescent="0.4">
      <c r="A210" s="709"/>
      <c r="B210" s="659" t="s">
        <v>19</v>
      </c>
      <c r="C210" s="696" t="s">
        <v>20</v>
      </c>
      <c r="D210" s="696"/>
      <c r="E210" s="696"/>
      <c r="F210" s="319"/>
      <c r="G210" s="318" t="s">
        <v>463</v>
      </c>
      <c r="H210" s="320" t="str">
        <f t="shared" si="24"/>
        <v/>
      </c>
      <c r="I210" s="319"/>
      <c r="J210" s="318" t="s">
        <v>463</v>
      </c>
      <c r="K210" s="320" t="str">
        <f t="shared" si="25"/>
        <v/>
      </c>
      <c r="L210" s="320" t="str">
        <f t="shared" si="26"/>
        <v/>
      </c>
      <c r="M210" s="321" t="str">
        <f t="shared" si="27"/>
        <v/>
      </c>
      <c r="N210" s="285"/>
      <c r="O210" s="449" t="str">
        <f>IF(P210=$X$18,"","○")</f>
        <v/>
      </c>
      <c r="P210" s="351">
        <v>50.1</v>
      </c>
      <c r="Q210" s="379" t="s">
        <v>91</v>
      </c>
      <c r="R210" s="273" t="str">
        <f>IF(S210=$Z$18,"","○")</f>
        <v/>
      </c>
      <c r="S210" s="351">
        <v>1.6299999999999999E-2</v>
      </c>
      <c r="T210" s="390" t="s">
        <v>276</v>
      </c>
      <c r="X210" s="355">
        <v>50.1</v>
      </c>
      <c r="Y210" s="443" t="s">
        <v>91</v>
      </c>
      <c r="Z210" s="355">
        <v>1.6299999999999999E-2</v>
      </c>
      <c r="AA210" s="439" t="s">
        <v>56</v>
      </c>
    </row>
    <row r="211" spans="1:32" ht="15" customHeight="1" x14ac:dyDescent="0.4">
      <c r="A211" s="709"/>
      <c r="B211" s="659"/>
      <c r="C211" s="696" t="s">
        <v>21</v>
      </c>
      <c r="D211" s="696"/>
      <c r="E211" s="696"/>
      <c r="F211" s="319"/>
      <c r="G211" s="318" t="s">
        <v>262</v>
      </c>
      <c r="H211" s="320" t="str">
        <f t="shared" si="24"/>
        <v/>
      </c>
      <c r="I211" s="319"/>
      <c r="J211" s="318" t="s">
        <v>262</v>
      </c>
      <c r="K211" s="320" t="str">
        <f t="shared" si="25"/>
        <v/>
      </c>
      <c r="L211" s="320" t="str">
        <f t="shared" si="26"/>
        <v/>
      </c>
      <c r="M211" s="321" t="str">
        <f t="shared" si="27"/>
        <v/>
      </c>
      <c r="N211" s="285"/>
      <c r="O211" s="449" t="str">
        <f>IF(P211=$X$19,"","○")</f>
        <v/>
      </c>
      <c r="P211" s="351">
        <v>46.1</v>
      </c>
      <c r="Q211" s="379" t="s">
        <v>468</v>
      </c>
      <c r="R211" s="273" t="str">
        <f>IF(S211=$Z$19,"","○")</f>
        <v/>
      </c>
      <c r="S211" s="351">
        <v>1.44E-2</v>
      </c>
      <c r="T211" s="390" t="s">
        <v>276</v>
      </c>
      <c r="X211" s="355">
        <v>46.1</v>
      </c>
      <c r="Y211" s="443" t="s">
        <v>468</v>
      </c>
      <c r="Z211" s="355">
        <v>1.44E-2</v>
      </c>
      <c r="AA211" s="439" t="s">
        <v>56</v>
      </c>
    </row>
    <row r="212" spans="1:32" ht="15" customHeight="1" x14ac:dyDescent="0.4">
      <c r="A212" s="709"/>
      <c r="B212" s="659" t="s">
        <v>402</v>
      </c>
      <c r="C212" s="696" t="s">
        <v>22</v>
      </c>
      <c r="D212" s="696"/>
      <c r="E212" s="696"/>
      <c r="F212" s="319"/>
      <c r="G212" s="318" t="s">
        <v>463</v>
      </c>
      <c r="H212" s="320" t="str">
        <f t="shared" si="24"/>
        <v/>
      </c>
      <c r="I212" s="319"/>
      <c r="J212" s="318" t="s">
        <v>463</v>
      </c>
      <c r="K212" s="320" t="str">
        <f t="shared" si="25"/>
        <v/>
      </c>
      <c r="L212" s="320" t="str">
        <f t="shared" si="26"/>
        <v/>
      </c>
      <c r="M212" s="321" t="str">
        <f t="shared" si="27"/>
        <v/>
      </c>
      <c r="N212" s="285"/>
      <c r="O212" s="449" t="str">
        <f>IF(P212=$X$20,"","○")</f>
        <v/>
      </c>
      <c r="P212" s="351">
        <v>54.7</v>
      </c>
      <c r="Q212" s="379" t="s">
        <v>91</v>
      </c>
      <c r="R212" s="273" t="str">
        <f>IF(S212=$Z$20,"","○")</f>
        <v/>
      </c>
      <c r="S212" s="351">
        <v>1.3899999999999999E-2</v>
      </c>
      <c r="T212" s="390" t="s">
        <v>276</v>
      </c>
      <c r="X212" s="355">
        <v>54.7</v>
      </c>
      <c r="Y212" s="443" t="s">
        <v>91</v>
      </c>
      <c r="Z212" s="355">
        <v>1.3899999999999999E-2</v>
      </c>
      <c r="AA212" s="439" t="s">
        <v>56</v>
      </c>
    </row>
    <row r="213" spans="1:32" ht="15" customHeight="1" thickBot="1" x14ac:dyDescent="0.45">
      <c r="A213" s="709"/>
      <c r="B213" s="659"/>
      <c r="C213" s="696" t="s">
        <v>50</v>
      </c>
      <c r="D213" s="696"/>
      <c r="E213" s="696"/>
      <c r="F213" s="319"/>
      <c r="G213" s="318" t="s">
        <v>262</v>
      </c>
      <c r="H213" s="320" t="str">
        <f t="shared" si="24"/>
        <v/>
      </c>
      <c r="I213" s="319"/>
      <c r="J213" s="318" t="s">
        <v>262</v>
      </c>
      <c r="K213" s="320" t="str">
        <f t="shared" si="25"/>
        <v/>
      </c>
      <c r="L213" s="320" t="str">
        <f t="shared" si="26"/>
        <v/>
      </c>
      <c r="M213" s="321" t="str">
        <f t="shared" si="27"/>
        <v/>
      </c>
      <c r="N213" s="285"/>
      <c r="O213" s="449" t="str">
        <f>IF(P213=$X$21,"","○")</f>
        <v/>
      </c>
      <c r="P213" s="381">
        <v>38.4</v>
      </c>
      <c r="Q213" s="382" t="s">
        <v>468</v>
      </c>
      <c r="R213" s="273" t="str">
        <f>IF(S213=$Z$21,"","○")</f>
        <v/>
      </c>
      <c r="S213" s="381">
        <v>1.3899999999999999E-2</v>
      </c>
      <c r="T213" s="391" t="s">
        <v>276</v>
      </c>
      <c r="X213" s="355">
        <v>38.4</v>
      </c>
      <c r="Y213" s="443" t="s">
        <v>468</v>
      </c>
      <c r="Z213" s="355">
        <v>1.3899999999999999E-2</v>
      </c>
      <c r="AA213" s="439" t="s">
        <v>56</v>
      </c>
    </row>
    <row r="214" spans="1:32" ht="15" customHeight="1" x14ac:dyDescent="0.4">
      <c r="A214" s="709"/>
      <c r="B214" s="642" t="s">
        <v>23</v>
      </c>
      <c r="C214" s="717" t="s">
        <v>490</v>
      </c>
      <c r="D214" s="717"/>
      <c r="E214" s="717"/>
      <c r="F214" s="319"/>
      <c r="G214" s="318" t="s">
        <v>463</v>
      </c>
      <c r="H214" s="320" t="str">
        <f t="shared" si="24"/>
        <v/>
      </c>
      <c r="I214" s="319"/>
      <c r="J214" s="318" t="s">
        <v>463</v>
      </c>
      <c r="K214" s="320" t="str">
        <f t="shared" si="25"/>
        <v/>
      </c>
      <c r="L214" s="320" t="str">
        <f t="shared" si="26"/>
        <v/>
      </c>
      <c r="M214" s="321" t="str">
        <f t="shared" si="27"/>
        <v/>
      </c>
      <c r="N214" s="285"/>
      <c r="O214" s="449" t="str">
        <f>IF(P214=$X$22,"","○")</f>
        <v/>
      </c>
      <c r="P214" s="383">
        <v>28.7</v>
      </c>
      <c r="Q214" s="384" t="s">
        <v>17</v>
      </c>
      <c r="R214" s="273" t="str">
        <f>IF(S214=$Z$22,"","○")</f>
        <v/>
      </c>
      <c r="S214" s="392">
        <v>2.46E-2</v>
      </c>
      <c r="T214" s="384" t="s">
        <v>276</v>
      </c>
      <c r="X214" s="398">
        <v>28.7</v>
      </c>
      <c r="Y214" s="443" t="s">
        <v>17</v>
      </c>
      <c r="Z214" s="355">
        <v>2.46E-2</v>
      </c>
      <c r="AA214" s="439" t="s">
        <v>56</v>
      </c>
    </row>
    <row r="215" spans="1:32" ht="15" customHeight="1" thickBot="1" x14ac:dyDescent="0.45">
      <c r="A215" s="709"/>
      <c r="B215" s="642"/>
      <c r="C215" s="717" t="s">
        <v>24</v>
      </c>
      <c r="D215" s="717"/>
      <c r="E215" s="717"/>
      <c r="F215" s="319"/>
      <c r="G215" s="318" t="s">
        <v>463</v>
      </c>
      <c r="H215" s="320" t="str">
        <f t="shared" si="24"/>
        <v/>
      </c>
      <c r="I215" s="319"/>
      <c r="J215" s="318" t="s">
        <v>463</v>
      </c>
      <c r="K215" s="320" t="str">
        <f t="shared" si="25"/>
        <v/>
      </c>
      <c r="L215" s="320" t="str">
        <f t="shared" si="26"/>
        <v/>
      </c>
      <c r="M215" s="321" t="str">
        <f t="shared" si="27"/>
        <v/>
      </c>
      <c r="N215" s="285"/>
      <c r="O215" s="449" t="str">
        <f>IF(P215=$X$23,"","○")</f>
        <v/>
      </c>
      <c r="P215" s="385">
        <v>26.1</v>
      </c>
      <c r="Q215" s="386" t="s">
        <v>17</v>
      </c>
      <c r="R215" s="273" t="str">
        <f>IF(S215=$Z$23,"","○")</f>
        <v/>
      </c>
      <c r="S215" s="385">
        <v>2.4299999999999999E-2</v>
      </c>
      <c r="T215" s="386" t="s">
        <v>276</v>
      </c>
      <c r="X215" s="355">
        <v>26.1</v>
      </c>
      <c r="Y215" s="443" t="s">
        <v>17</v>
      </c>
      <c r="Z215" s="355">
        <v>2.4299999999999999E-2</v>
      </c>
      <c r="AA215" s="439" t="s">
        <v>56</v>
      </c>
    </row>
    <row r="216" spans="1:32" ht="15" customHeight="1" x14ac:dyDescent="0.4">
      <c r="A216" s="709"/>
      <c r="B216" s="642"/>
      <c r="C216" s="696" t="s">
        <v>25</v>
      </c>
      <c r="D216" s="696"/>
      <c r="E216" s="696"/>
      <c r="F216" s="319"/>
      <c r="G216" s="318" t="s">
        <v>463</v>
      </c>
      <c r="H216" s="320" t="str">
        <f t="shared" si="24"/>
        <v/>
      </c>
      <c r="I216" s="319"/>
      <c r="J216" s="318" t="s">
        <v>463</v>
      </c>
      <c r="K216" s="320" t="str">
        <f t="shared" si="25"/>
        <v/>
      </c>
      <c r="L216" s="320" t="str">
        <f t="shared" si="26"/>
        <v/>
      </c>
      <c r="M216" s="321" t="str">
        <f t="shared" si="27"/>
        <v/>
      </c>
      <c r="N216" s="285"/>
      <c r="O216" s="449" t="str">
        <f>IF(P216=$X$24,"","○")</f>
        <v/>
      </c>
      <c r="P216" s="387">
        <v>27.8</v>
      </c>
      <c r="Q216" s="388" t="s">
        <v>17</v>
      </c>
      <c r="R216" s="273" t="str">
        <f>IF(S216=$Z$24,"","○")</f>
        <v/>
      </c>
      <c r="S216" s="387">
        <v>2.5899999999999999E-2</v>
      </c>
      <c r="T216" s="393" t="s">
        <v>276</v>
      </c>
      <c r="X216" s="355">
        <v>27.8</v>
      </c>
      <c r="Y216" s="443" t="s">
        <v>17</v>
      </c>
      <c r="Z216" s="355">
        <v>2.5899999999999999E-2</v>
      </c>
      <c r="AA216" s="439" t="s">
        <v>56</v>
      </c>
    </row>
    <row r="217" spans="1:32" ht="15" customHeight="1" x14ac:dyDescent="0.4">
      <c r="A217" s="709"/>
      <c r="B217" s="642" t="s">
        <v>26</v>
      </c>
      <c r="C217" s="642"/>
      <c r="D217" s="642"/>
      <c r="E217" s="642"/>
      <c r="F217" s="319"/>
      <c r="G217" s="318" t="s">
        <v>463</v>
      </c>
      <c r="H217" s="320" t="str">
        <f t="shared" si="24"/>
        <v/>
      </c>
      <c r="I217" s="319"/>
      <c r="J217" s="318" t="s">
        <v>463</v>
      </c>
      <c r="K217" s="320" t="str">
        <f t="shared" si="25"/>
        <v/>
      </c>
      <c r="L217" s="320" t="str">
        <f t="shared" si="26"/>
        <v/>
      </c>
      <c r="M217" s="321" t="str">
        <f t="shared" si="27"/>
        <v/>
      </c>
      <c r="N217" s="285"/>
      <c r="O217" s="449" t="str">
        <f>IF(P217=$X$25,"","○")</f>
        <v/>
      </c>
      <c r="P217" s="380">
        <v>29</v>
      </c>
      <c r="Q217" s="379" t="s">
        <v>17</v>
      </c>
      <c r="R217" s="273" t="str">
        <f>IF(S217=$Z$25,"","○")</f>
        <v/>
      </c>
      <c r="S217" s="351">
        <v>2.9899999999999999E-2</v>
      </c>
      <c r="T217" s="390" t="s">
        <v>276</v>
      </c>
      <c r="X217" s="397">
        <v>29</v>
      </c>
      <c r="Y217" s="443" t="s">
        <v>17</v>
      </c>
      <c r="Z217" s="355">
        <v>2.9899999999999999E-2</v>
      </c>
      <c r="AA217" s="439" t="s">
        <v>56</v>
      </c>
    </row>
    <row r="218" spans="1:32" ht="15" customHeight="1" x14ac:dyDescent="0.4">
      <c r="A218" s="709"/>
      <c r="B218" s="642" t="s">
        <v>27</v>
      </c>
      <c r="C218" s="642"/>
      <c r="D218" s="642"/>
      <c r="E218" s="642"/>
      <c r="F218" s="319"/>
      <c r="G218" s="318" t="s">
        <v>463</v>
      </c>
      <c r="H218" s="320" t="str">
        <f t="shared" si="24"/>
        <v/>
      </c>
      <c r="I218" s="319"/>
      <c r="J218" s="318" t="s">
        <v>463</v>
      </c>
      <c r="K218" s="320" t="str">
        <f t="shared" si="25"/>
        <v/>
      </c>
      <c r="L218" s="320" t="str">
        <f t="shared" si="26"/>
        <v/>
      </c>
      <c r="M218" s="321" t="str">
        <f t="shared" si="27"/>
        <v/>
      </c>
      <c r="N218" s="285"/>
      <c r="O218" s="449" t="str">
        <f>IF(P218=$X$26,"","○")</f>
        <v/>
      </c>
      <c r="P218" s="351">
        <v>37.299999999999997</v>
      </c>
      <c r="Q218" s="379" t="s">
        <v>17</v>
      </c>
      <c r="R218" s="273" t="str">
        <f>IF(S218=$Z$26,"","○")</f>
        <v/>
      </c>
      <c r="S218" s="351">
        <v>2.0899999999999998E-2</v>
      </c>
      <c r="T218" s="390" t="s">
        <v>276</v>
      </c>
      <c r="X218" s="355">
        <v>37.299999999999997</v>
      </c>
      <c r="Y218" s="443" t="s">
        <v>17</v>
      </c>
      <c r="Z218" s="355">
        <v>2.0899999999999998E-2</v>
      </c>
      <c r="AA218" s="439" t="s">
        <v>56</v>
      </c>
    </row>
    <row r="219" spans="1:32" ht="15" customHeight="1" x14ac:dyDescent="0.4">
      <c r="A219" s="709"/>
      <c r="B219" s="642" t="s">
        <v>28</v>
      </c>
      <c r="C219" s="642"/>
      <c r="D219" s="642"/>
      <c r="E219" s="642"/>
      <c r="F219" s="319"/>
      <c r="G219" s="318" t="s">
        <v>262</v>
      </c>
      <c r="H219" s="320" t="str">
        <f t="shared" si="24"/>
        <v/>
      </c>
      <c r="I219" s="319"/>
      <c r="J219" s="318" t="s">
        <v>262</v>
      </c>
      <c r="K219" s="320" t="str">
        <f t="shared" si="25"/>
        <v/>
      </c>
      <c r="L219" s="320" t="str">
        <f t="shared" si="26"/>
        <v/>
      </c>
      <c r="M219" s="321" t="str">
        <f t="shared" si="27"/>
        <v/>
      </c>
      <c r="N219" s="285"/>
      <c r="O219" s="449" t="str">
        <f>IF(P219=$X$27,"","○")</f>
        <v/>
      </c>
      <c r="P219" s="351">
        <v>18.399999999999999</v>
      </c>
      <c r="Q219" s="379" t="s">
        <v>468</v>
      </c>
      <c r="R219" s="273" t="str">
        <f>IF(S219=$Z$27,"","○")</f>
        <v/>
      </c>
      <c r="S219" s="394">
        <v>1.09E-2</v>
      </c>
      <c r="T219" s="390" t="s">
        <v>276</v>
      </c>
      <c r="X219" s="355">
        <v>18.399999999999999</v>
      </c>
      <c r="Y219" s="443" t="s">
        <v>468</v>
      </c>
      <c r="Z219" s="374">
        <v>1.09E-2</v>
      </c>
      <c r="AA219" s="439" t="s">
        <v>56</v>
      </c>
    </row>
    <row r="220" spans="1:32" ht="15" customHeight="1" x14ac:dyDescent="0.4">
      <c r="A220" s="709"/>
      <c r="B220" s="642" t="s">
        <v>29</v>
      </c>
      <c r="C220" s="642"/>
      <c r="D220" s="642"/>
      <c r="E220" s="642"/>
      <c r="F220" s="319"/>
      <c r="G220" s="318" t="s">
        <v>262</v>
      </c>
      <c r="H220" s="320" t="str">
        <f t="shared" si="24"/>
        <v/>
      </c>
      <c r="I220" s="319"/>
      <c r="J220" s="318" t="s">
        <v>262</v>
      </c>
      <c r="K220" s="320" t="str">
        <f t="shared" si="25"/>
        <v/>
      </c>
      <c r="L220" s="320" t="str">
        <f t="shared" si="26"/>
        <v/>
      </c>
      <c r="M220" s="321" t="str">
        <f t="shared" si="27"/>
        <v/>
      </c>
      <c r="N220" s="285"/>
      <c r="O220" s="449" t="str">
        <f>IF(P220=$X$28,"","○")</f>
        <v/>
      </c>
      <c r="P220" s="351">
        <v>3.23</v>
      </c>
      <c r="Q220" s="379" t="s">
        <v>468</v>
      </c>
      <c r="R220" s="273" t="str">
        <f>IF(S220=$Z$28,"","○")</f>
        <v/>
      </c>
      <c r="S220" s="351">
        <v>2.64E-2</v>
      </c>
      <c r="T220" s="390" t="s">
        <v>276</v>
      </c>
      <c r="X220" s="355">
        <v>3.23</v>
      </c>
      <c r="Y220" s="443" t="s">
        <v>468</v>
      </c>
      <c r="Z220" s="355">
        <v>2.64E-2</v>
      </c>
      <c r="AA220" s="439" t="s">
        <v>56</v>
      </c>
    </row>
    <row r="221" spans="1:32" ht="15" customHeight="1" x14ac:dyDescent="0.4">
      <c r="A221" s="709"/>
      <c r="B221" s="642" t="s">
        <v>30</v>
      </c>
      <c r="C221" s="642"/>
      <c r="D221" s="642"/>
      <c r="E221" s="642"/>
      <c r="F221" s="319"/>
      <c r="G221" s="318" t="s">
        <v>262</v>
      </c>
      <c r="H221" s="320" t="str">
        <f t="shared" si="24"/>
        <v/>
      </c>
      <c r="I221" s="319"/>
      <c r="J221" s="318" t="s">
        <v>262</v>
      </c>
      <c r="K221" s="320" t="str">
        <f t="shared" si="25"/>
        <v/>
      </c>
      <c r="L221" s="320" t="str">
        <f t="shared" si="26"/>
        <v/>
      </c>
      <c r="M221" s="321" t="str">
        <f t="shared" si="27"/>
        <v/>
      </c>
      <c r="N221" s="285"/>
      <c r="O221" s="449" t="str">
        <f>IF(P221=$X$29,"","○")</f>
        <v/>
      </c>
      <c r="P221" s="381">
        <v>7.53</v>
      </c>
      <c r="Q221" s="382" t="s">
        <v>468</v>
      </c>
      <c r="R221" s="275" t="str">
        <f>IF(S221=$Z$29,"","○")</f>
        <v/>
      </c>
      <c r="S221" s="395">
        <v>4.2000000000000003E-2</v>
      </c>
      <c r="T221" s="390" t="s">
        <v>276</v>
      </c>
      <c r="X221" s="355">
        <v>7.53</v>
      </c>
      <c r="Y221" s="399" t="s">
        <v>468</v>
      </c>
      <c r="Z221" s="400">
        <v>4.2000000000000003E-2</v>
      </c>
      <c r="AA221" s="440" t="s">
        <v>56</v>
      </c>
    </row>
    <row r="222" spans="1:32" ht="15" customHeight="1" x14ac:dyDescent="0.4">
      <c r="A222" s="709"/>
      <c r="B222" s="710" t="s">
        <v>405</v>
      </c>
      <c r="C222" s="713"/>
      <c r="D222" s="489"/>
      <c r="E222" s="490"/>
      <c r="F222" s="347"/>
      <c r="G222" s="350"/>
      <c r="H222" s="348" t="str">
        <f t="shared" si="24"/>
        <v/>
      </c>
      <c r="I222" s="347"/>
      <c r="J222" s="350"/>
      <c r="K222" s="348" t="str">
        <f>IF(I222="","",I222*P222)</f>
        <v/>
      </c>
      <c r="L222" s="348" t="str">
        <f>IF(F222="",IF(I222="","",-(I222*P222)),(F222-I222)*P222)</f>
        <v/>
      </c>
      <c r="M222" s="349" t="str">
        <f>IF(L222="","",L222*S222*44/12)</f>
        <v/>
      </c>
      <c r="N222" s="285"/>
      <c r="O222" s="277"/>
      <c r="P222" s="351"/>
      <c r="Q222" s="352"/>
      <c r="R222" s="278"/>
      <c r="S222" s="351"/>
      <c r="T222" s="353"/>
      <c r="X222" s="286"/>
      <c r="Y222" s="354"/>
      <c r="Z222" s="355"/>
      <c r="AA222" s="439"/>
      <c r="AE222" s="52"/>
      <c r="AF222" s="52"/>
    </row>
    <row r="223" spans="1:32" ht="15" customHeight="1" x14ac:dyDescent="0.4">
      <c r="A223" s="709"/>
      <c r="B223" s="711"/>
      <c r="C223" s="713"/>
      <c r="D223" s="489"/>
      <c r="E223" s="490"/>
      <c r="F223" s="347"/>
      <c r="G223" s="350"/>
      <c r="H223" s="348" t="str">
        <f t="shared" si="24"/>
        <v/>
      </c>
      <c r="I223" s="347"/>
      <c r="J223" s="350"/>
      <c r="K223" s="348" t="str">
        <f>IF(I223="","",I223*P223)</f>
        <v/>
      </c>
      <c r="L223" s="348" t="str">
        <f>IF(F223="",IF(I223="","",-(I223*P223)),(F223-I223)*P223)</f>
        <v/>
      </c>
      <c r="M223" s="349" t="str">
        <f t="shared" ref="M223:M226" si="28">IF(L223="","",L223*S223*44/12)</f>
        <v/>
      </c>
      <c r="N223" s="285"/>
      <c r="O223" s="356"/>
      <c r="P223" s="351"/>
      <c r="Q223" s="352"/>
      <c r="R223" s="278"/>
      <c r="S223" s="351"/>
      <c r="T223" s="352"/>
      <c r="X223" s="286"/>
      <c r="Y223" s="451"/>
      <c r="Z223" s="355"/>
      <c r="AA223" s="439"/>
      <c r="AE223" s="52"/>
      <c r="AF223" s="52"/>
    </row>
    <row r="224" spans="1:32" ht="15" customHeight="1" x14ac:dyDescent="0.4">
      <c r="A224" s="709"/>
      <c r="B224" s="711"/>
      <c r="C224" s="713"/>
      <c r="D224" s="489"/>
      <c r="E224" s="490"/>
      <c r="F224" s="347"/>
      <c r="G224" s="350"/>
      <c r="H224" s="348" t="str">
        <f t="shared" si="24"/>
        <v/>
      </c>
      <c r="I224" s="347"/>
      <c r="J224" s="350"/>
      <c r="K224" s="348" t="str">
        <f>IF(I224="","",I224*P224)</f>
        <v/>
      </c>
      <c r="L224" s="348" t="str">
        <f t="shared" ref="L224:L226" si="29">IF(F224="",IF(I224="","",-(I224*P224)),(F224-I224)*P224)</f>
        <v/>
      </c>
      <c r="M224" s="349" t="str">
        <f t="shared" si="28"/>
        <v/>
      </c>
      <c r="N224" s="285"/>
      <c r="O224" s="356"/>
      <c r="P224" s="351"/>
      <c r="Q224" s="352"/>
      <c r="R224" s="278"/>
      <c r="S224" s="351"/>
      <c r="T224" s="352"/>
      <c r="X224" s="286"/>
      <c r="Y224" s="451"/>
      <c r="Z224" s="355"/>
      <c r="AA224" s="439"/>
      <c r="AE224" s="52"/>
      <c r="AF224" s="52"/>
    </row>
    <row r="225" spans="1:32" ht="15" customHeight="1" x14ac:dyDescent="0.4">
      <c r="A225" s="709"/>
      <c r="B225" s="711"/>
      <c r="C225" s="713"/>
      <c r="D225" s="489"/>
      <c r="E225" s="490"/>
      <c r="F225" s="347"/>
      <c r="G225" s="350"/>
      <c r="H225" s="348" t="str">
        <f t="shared" si="24"/>
        <v/>
      </c>
      <c r="I225" s="347"/>
      <c r="J225" s="350"/>
      <c r="K225" s="348" t="str">
        <f>IF(I225="","",I225*P225)</f>
        <v/>
      </c>
      <c r="L225" s="348" t="str">
        <f t="shared" si="29"/>
        <v/>
      </c>
      <c r="M225" s="349" t="str">
        <f t="shared" si="28"/>
        <v/>
      </c>
      <c r="N225" s="285"/>
      <c r="O225" s="356"/>
      <c r="P225" s="351"/>
      <c r="Q225" s="352"/>
      <c r="R225" s="276"/>
      <c r="S225" s="351"/>
      <c r="T225" s="352"/>
      <c r="X225" s="286"/>
      <c r="Y225" s="451"/>
      <c r="Z225" s="355"/>
      <c r="AA225" s="439"/>
      <c r="AE225" s="52"/>
      <c r="AF225" s="52"/>
    </row>
    <row r="226" spans="1:32" ht="15" customHeight="1" x14ac:dyDescent="0.4">
      <c r="A226" s="709"/>
      <c r="B226" s="712"/>
      <c r="C226" s="713"/>
      <c r="D226" s="489"/>
      <c r="E226" s="490"/>
      <c r="F226" s="347"/>
      <c r="G226" s="350"/>
      <c r="H226" s="348" t="str">
        <f t="shared" si="24"/>
        <v/>
      </c>
      <c r="I226" s="347"/>
      <c r="J226" s="350"/>
      <c r="K226" s="348" t="str">
        <f>IF(I226="","",I226*P226)</f>
        <v/>
      </c>
      <c r="L226" s="348" t="str">
        <f t="shared" si="29"/>
        <v/>
      </c>
      <c r="M226" s="349" t="str">
        <f t="shared" si="28"/>
        <v/>
      </c>
      <c r="N226" s="285"/>
      <c r="O226" s="279"/>
      <c r="P226" s="351"/>
      <c r="Q226" s="352"/>
      <c r="R226" s="451"/>
      <c r="S226" s="351"/>
      <c r="T226" s="352"/>
      <c r="X226" s="286"/>
      <c r="Y226" s="451"/>
      <c r="Z226" s="355"/>
      <c r="AA226" s="439"/>
      <c r="AE226" s="52"/>
      <c r="AF226" s="52"/>
    </row>
    <row r="227" spans="1:32" ht="15" customHeight="1" x14ac:dyDescent="0.4">
      <c r="A227" s="709"/>
      <c r="B227" s="651" t="s">
        <v>54</v>
      </c>
      <c r="C227" s="651"/>
      <c r="D227" s="651"/>
      <c r="E227" s="651"/>
      <c r="F227" s="651"/>
      <c r="G227" s="651"/>
      <c r="H227" s="651"/>
      <c r="I227" s="651"/>
      <c r="J227" s="651"/>
      <c r="K227" s="651"/>
      <c r="L227" s="651"/>
      <c r="M227" s="349" t="str">
        <f>IF(SUM(M200:M226)=0,"",SUM(M200:M226))</f>
        <v/>
      </c>
      <c r="N227" s="285"/>
      <c r="O227" s="279"/>
      <c r="P227" s="278"/>
      <c r="Q227" s="310"/>
      <c r="R227" s="278"/>
      <c r="S227" s="281"/>
      <c r="T227" s="280"/>
      <c r="U227" s="279"/>
      <c r="V227" s="279"/>
      <c r="X227" s="451"/>
      <c r="Y227" s="451"/>
      <c r="Z227" s="355"/>
      <c r="AA227" s="439"/>
      <c r="AE227" s="52"/>
      <c r="AF227" s="52"/>
    </row>
    <row r="228" spans="1:32" ht="21.75" customHeight="1" x14ac:dyDescent="0.4">
      <c r="A228" s="709"/>
      <c r="B228" s="660"/>
      <c r="C228" s="661"/>
      <c r="D228" s="661"/>
      <c r="E228" s="662"/>
      <c r="F228" s="651" t="s">
        <v>1</v>
      </c>
      <c r="G228" s="651"/>
      <c r="H228" s="651"/>
      <c r="I228" s="669" t="s">
        <v>46</v>
      </c>
      <c r="J228" s="669"/>
      <c r="K228" s="669"/>
      <c r="L228" s="622" t="s">
        <v>51</v>
      </c>
      <c r="M228" s="683" t="s">
        <v>72</v>
      </c>
      <c r="N228" s="285"/>
      <c r="O228" s="279"/>
      <c r="P228" s="357"/>
      <c r="Q228" s="358"/>
      <c r="R228" s="451"/>
      <c r="S228" s="359"/>
      <c r="T228" s="360"/>
      <c r="X228" s="286"/>
      <c r="Y228" s="451"/>
      <c r="Z228" s="355"/>
      <c r="AA228" s="439"/>
      <c r="AE228" s="52"/>
      <c r="AF228" s="52"/>
    </row>
    <row r="229" spans="1:32" ht="15" customHeight="1" thickBot="1" x14ac:dyDescent="0.45">
      <c r="A229" s="709"/>
      <c r="B229" s="663"/>
      <c r="C229" s="664"/>
      <c r="D229" s="664"/>
      <c r="E229" s="665"/>
      <c r="F229" s="444" t="s">
        <v>3</v>
      </c>
      <c r="G229" s="685" t="s">
        <v>491</v>
      </c>
      <c r="H229" s="687"/>
      <c r="I229" s="444" t="s">
        <v>3</v>
      </c>
      <c r="J229" s="685" t="s">
        <v>491</v>
      </c>
      <c r="K229" s="687"/>
      <c r="L229" s="623"/>
      <c r="M229" s="684"/>
      <c r="N229" s="285"/>
      <c r="O229" s="279"/>
      <c r="P229" s="357"/>
      <c r="Q229" s="358"/>
      <c r="R229" s="451"/>
      <c r="S229" s="359"/>
      <c r="T229" s="360"/>
      <c r="X229" s="286"/>
      <c r="Y229" s="451"/>
      <c r="Z229" s="355"/>
      <c r="AA229" s="439"/>
      <c r="AE229" s="52"/>
      <c r="AF229" s="52"/>
    </row>
    <row r="230" spans="1:32" ht="15" customHeight="1" thickTop="1" thickBot="1" x14ac:dyDescent="0.45">
      <c r="A230" s="709"/>
      <c r="B230" s="666"/>
      <c r="C230" s="667"/>
      <c r="D230" s="667"/>
      <c r="E230" s="668"/>
      <c r="F230" s="455" t="s">
        <v>66</v>
      </c>
      <c r="G230" s="686"/>
      <c r="H230" s="688"/>
      <c r="I230" s="455" t="s">
        <v>68</v>
      </c>
      <c r="J230" s="686"/>
      <c r="K230" s="688"/>
      <c r="L230" s="445" t="s">
        <v>492</v>
      </c>
      <c r="M230" s="445" t="s">
        <v>261</v>
      </c>
      <c r="N230" s="285"/>
      <c r="O230" s="361" t="s">
        <v>493</v>
      </c>
      <c r="P230" s="357"/>
      <c r="Q230" s="358"/>
      <c r="R230" s="451"/>
      <c r="S230" s="362"/>
      <c r="T230" s="363"/>
      <c r="U230" s="689" t="s">
        <v>494</v>
      </c>
      <c r="V230" s="690"/>
      <c r="X230" s="286"/>
      <c r="Y230" s="451"/>
      <c r="Z230" s="355"/>
      <c r="AA230" s="439"/>
      <c r="AE230" s="52"/>
      <c r="AF230" s="52"/>
    </row>
    <row r="231" spans="1:32" ht="15" customHeight="1" thickTop="1" thickBot="1" x14ac:dyDescent="0.45">
      <c r="A231" s="709"/>
      <c r="B231" s="691" t="s">
        <v>495</v>
      </c>
      <c r="C231" s="692"/>
      <c r="D231" s="692"/>
      <c r="E231" s="693"/>
      <c r="F231" s="347"/>
      <c r="G231" s="448" t="s">
        <v>262</v>
      </c>
      <c r="H231" s="364"/>
      <c r="I231" s="347"/>
      <c r="J231" s="448" t="s">
        <v>262</v>
      </c>
      <c r="K231" s="364"/>
      <c r="L231" s="348" t="str">
        <f>IF(F231="",IF(I231="","",F231-I231),F231-I231)</f>
        <v/>
      </c>
      <c r="M231" s="349" t="str">
        <f>IF(L231="","",L231*S231)</f>
        <v/>
      </c>
      <c r="N231" s="285"/>
      <c r="O231" s="279"/>
      <c r="P231" s="357"/>
      <c r="Q231" s="358"/>
      <c r="R231" s="365"/>
      <c r="S231" s="366"/>
      <c r="T231" s="367" t="s">
        <v>496</v>
      </c>
      <c r="U231" s="694"/>
      <c r="V231" s="695"/>
      <c r="X231" s="286"/>
      <c r="Y231" s="451"/>
      <c r="Z231" s="355"/>
      <c r="AA231" s="439"/>
      <c r="AE231" s="52"/>
      <c r="AF231" s="52"/>
    </row>
    <row r="232" spans="1:32" ht="15" customHeight="1" thickTop="1" thickBot="1" x14ac:dyDescent="0.45">
      <c r="A232" s="709"/>
      <c r="B232" s="651" t="s">
        <v>55</v>
      </c>
      <c r="C232" s="651"/>
      <c r="D232" s="651"/>
      <c r="E232" s="651"/>
      <c r="F232" s="651"/>
      <c r="G232" s="651"/>
      <c r="H232" s="651"/>
      <c r="I232" s="651"/>
      <c r="J232" s="651"/>
      <c r="K232" s="651"/>
      <c r="L232" s="651"/>
      <c r="M232" s="349" t="str">
        <f>IF(M231=0,"",M231)</f>
        <v/>
      </c>
      <c r="N232" s="285"/>
      <c r="O232" s="279" t="s">
        <v>497</v>
      </c>
      <c r="P232" s="451"/>
      <c r="Q232" s="310"/>
      <c r="R232" s="368"/>
      <c r="S232" s="369"/>
      <c r="T232" s="280"/>
      <c r="U232" s="279"/>
      <c r="V232" s="279"/>
      <c r="X232" s="451"/>
      <c r="Y232" s="451"/>
      <c r="Z232" s="355"/>
      <c r="AA232" s="439"/>
      <c r="AE232" s="52"/>
      <c r="AF232" s="52"/>
    </row>
    <row r="233" spans="1:32" ht="18" customHeight="1" thickTop="1" x14ac:dyDescent="0.15">
      <c r="A233" s="709"/>
      <c r="B233" s="670"/>
      <c r="C233" s="671"/>
      <c r="D233" s="671"/>
      <c r="E233" s="672"/>
      <c r="F233" s="651" t="s">
        <v>1</v>
      </c>
      <c r="G233" s="651"/>
      <c r="H233" s="651"/>
      <c r="I233" s="669" t="s">
        <v>46</v>
      </c>
      <c r="J233" s="669"/>
      <c r="K233" s="669"/>
      <c r="L233" s="622" t="s">
        <v>498</v>
      </c>
      <c r="M233" s="622" t="s">
        <v>72</v>
      </c>
      <c r="N233" s="452"/>
      <c r="O233" s="625" t="s">
        <v>119</v>
      </c>
      <c r="P233" s="635" t="s">
        <v>2</v>
      </c>
      <c r="Q233" s="635"/>
      <c r="R233" s="625" t="s">
        <v>119</v>
      </c>
      <c r="S233" s="635" t="s">
        <v>57</v>
      </c>
      <c r="T233" s="635"/>
      <c r="X233" s="635" t="s">
        <v>2</v>
      </c>
      <c r="Y233" s="635"/>
      <c r="Z233" s="635" t="s">
        <v>57</v>
      </c>
      <c r="AA233" s="635"/>
      <c r="AE233" s="52"/>
      <c r="AF233" s="52"/>
    </row>
    <row r="234" spans="1:32" ht="15" customHeight="1" x14ac:dyDescent="0.15">
      <c r="A234" s="709"/>
      <c r="B234" s="673"/>
      <c r="C234" s="674"/>
      <c r="D234" s="674"/>
      <c r="E234" s="675"/>
      <c r="F234" s="444" t="s">
        <v>3</v>
      </c>
      <c r="G234" s="651" t="s">
        <v>47</v>
      </c>
      <c r="H234" s="938" t="s">
        <v>48</v>
      </c>
      <c r="I234" s="444" t="s">
        <v>3</v>
      </c>
      <c r="J234" s="651" t="s">
        <v>47</v>
      </c>
      <c r="K234" s="938" t="s">
        <v>48</v>
      </c>
      <c r="L234" s="623"/>
      <c r="M234" s="623"/>
      <c r="N234" s="452"/>
      <c r="O234" s="626"/>
      <c r="P234" s="440" t="s">
        <v>3</v>
      </c>
      <c r="Q234" s="697" t="s">
        <v>83</v>
      </c>
      <c r="R234" s="626"/>
      <c r="S234" s="625" t="s">
        <v>3</v>
      </c>
      <c r="T234" s="698" t="s">
        <v>47</v>
      </c>
      <c r="X234" s="440" t="s">
        <v>3</v>
      </c>
      <c r="Y234" s="700" t="s">
        <v>83</v>
      </c>
      <c r="Z234" s="625" t="s">
        <v>3</v>
      </c>
      <c r="AA234" s="625" t="s">
        <v>47</v>
      </c>
      <c r="AE234" s="52"/>
      <c r="AF234" s="52"/>
    </row>
    <row r="235" spans="1:32" ht="15" customHeight="1" thickBot="1" x14ac:dyDescent="0.2">
      <c r="A235" s="709"/>
      <c r="B235" s="676"/>
      <c r="C235" s="677"/>
      <c r="D235" s="677"/>
      <c r="E235" s="678"/>
      <c r="F235" s="455" t="s">
        <v>66</v>
      </c>
      <c r="G235" s="651"/>
      <c r="H235" s="455" t="s">
        <v>67</v>
      </c>
      <c r="I235" s="455" t="s">
        <v>68</v>
      </c>
      <c r="J235" s="651"/>
      <c r="K235" s="455" t="s">
        <v>69</v>
      </c>
      <c r="L235" s="445" t="s">
        <v>104</v>
      </c>
      <c r="M235" s="445" t="s">
        <v>261</v>
      </c>
      <c r="N235" s="452"/>
      <c r="O235" s="627"/>
      <c r="P235" s="441" t="s">
        <v>5</v>
      </c>
      <c r="Q235" s="697"/>
      <c r="R235" s="627"/>
      <c r="S235" s="627"/>
      <c r="T235" s="699"/>
      <c r="X235" s="441" t="s">
        <v>5</v>
      </c>
      <c r="Y235" s="700"/>
      <c r="Z235" s="627"/>
      <c r="AA235" s="627"/>
      <c r="AE235" s="52"/>
      <c r="AF235" s="52"/>
    </row>
    <row r="236" spans="1:32" ht="15" customHeight="1" thickTop="1" x14ac:dyDescent="0.4">
      <c r="A236" s="709"/>
      <c r="B236" s="642" t="s">
        <v>32</v>
      </c>
      <c r="C236" s="642"/>
      <c r="D236" s="642"/>
      <c r="E236" s="642"/>
      <c r="F236" s="347"/>
      <c r="G236" s="448" t="s">
        <v>33</v>
      </c>
      <c r="H236" s="370"/>
      <c r="I236" s="347"/>
      <c r="J236" s="448" t="s">
        <v>33</v>
      </c>
      <c r="K236" s="371"/>
      <c r="L236" s="348" t="str">
        <f>IF(F236="",IF(I236="","",F236-I236),F236-I236)</f>
        <v/>
      </c>
      <c r="M236" s="349" t="str">
        <f>IF(L236="","",L236*S236)</f>
        <v/>
      </c>
      <c r="N236" s="285"/>
      <c r="O236" s="279"/>
      <c r="P236" s="281"/>
      <c r="Q236" s="282"/>
      <c r="R236" s="372" t="str">
        <f>IF(S236=$Z$44,"","○")</f>
        <v/>
      </c>
      <c r="S236" s="373">
        <v>6.54E-2</v>
      </c>
      <c r="T236" s="401" t="s">
        <v>469</v>
      </c>
      <c r="X236" s="281"/>
      <c r="Y236" s="281"/>
      <c r="Z236" s="374">
        <v>6.54E-2</v>
      </c>
      <c r="AA236" s="439" t="s">
        <v>470</v>
      </c>
      <c r="AE236" s="52"/>
      <c r="AF236" s="52"/>
    </row>
    <row r="237" spans="1:32" ht="15" customHeight="1" x14ac:dyDescent="0.4">
      <c r="A237" s="709"/>
      <c r="B237" s="642" t="s">
        <v>35</v>
      </c>
      <c r="C237" s="642"/>
      <c r="D237" s="642"/>
      <c r="E237" s="642"/>
      <c r="F237" s="347"/>
      <c r="G237" s="448" t="s">
        <v>33</v>
      </c>
      <c r="H237" s="370"/>
      <c r="I237" s="347"/>
      <c r="J237" s="448" t="s">
        <v>33</v>
      </c>
      <c r="K237" s="371"/>
      <c r="L237" s="348" t="str">
        <f>IF(F237="",IF(I237="","",F237-I237),F237-I237)</f>
        <v/>
      </c>
      <c r="M237" s="349" t="str">
        <f>IF(L237="","",L237*S237)</f>
        <v/>
      </c>
      <c r="N237" s="285"/>
      <c r="O237" s="279"/>
      <c r="P237" s="281"/>
      <c r="Q237" s="282"/>
      <c r="R237" s="372" t="str">
        <f>IF(S237=$Z$45,"","○")</f>
        <v/>
      </c>
      <c r="S237" s="375"/>
      <c r="T237" s="402" t="s">
        <v>469</v>
      </c>
      <c r="X237" s="281"/>
      <c r="Y237" s="281"/>
      <c r="Z237" s="376"/>
      <c r="AA237" s="439" t="s">
        <v>470</v>
      </c>
      <c r="AE237" s="52"/>
      <c r="AF237" s="52"/>
    </row>
    <row r="238" spans="1:32" ht="15" customHeight="1" x14ac:dyDescent="0.4">
      <c r="A238" s="709"/>
      <c r="B238" s="642" t="s">
        <v>36</v>
      </c>
      <c r="C238" s="642"/>
      <c r="D238" s="642"/>
      <c r="E238" s="642"/>
      <c r="F238" s="347"/>
      <c r="G238" s="448" t="s">
        <v>33</v>
      </c>
      <c r="H238" s="370"/>
      <c r="I238" s="347"/>
      <c r="J238" s="448" t="s">
        <v>33</v>
      </c>
      <c r="K238" s="371"/>
      <c r="L238" s="348" t="str">
        <f>IF(F238="",IF(I238="","",F238-I238),F238-I238)</f>
        <v/>
      </c>
      <c r="M238" s="349" t="str">
        <f>IF(L238="","",L238*S238)</f>
        <v/>
      </c>
      <c r="N238" s="285"/>
      <c r="O238" s="279"/>
      <c r="P238" s="281"/>
      <c r="Q238" s="282"/>
      <c r="R238" s="372" t="str">
        <f>IF(S238=$Z$46,"","○")</f>
        <v/>
      </c>
      <c r="S238" s="375"/>
      <c r="T238" s="402" t="s">
        <v>469</v>
      </c>
      <c r="X238" s="281"/>
      <c r="Y238" s="281"/>
      <c r="Z238" s="376"/>
      <c r="AA238" s="439" t="s">
        <v>470</v>
      </c>
      <c r="AE238" s="52"/>
      <c r="AF238" s="52"/>
    </row>
    <row r="239" spans="1:32" ht="15" customHeight="1" thickBot="1" x14ac:dyDescent="0.45">
      <c r="A239" s="709"/>
      <c r="B239" s="642" t="s">
        <v>37</v>
      </c>
      <c r="C239" s="642"/>
      <c r="D239" s="642"/>
      <c r="E239" s="642"/>
      <c r="F239" s="347"/>
      <c r="G239" s="448" t="s">
        <v>33</v>
      </c>
      <c r="H239" s="370"/>
      <c r="I239" s="347"/>
      <c r="J239" s="448" t="s">
        <v>33</v>
      </c>
      <c r="K239" s="371"/>
      <c r="L239" s="348" t="str">
        <f>IF(F239="",IF(I239="","",F239-I239),F239-I239)</f>
        <v/>
      </c>
      <c r="M239" s="349" t="str">
        <f>IF(L239="","",L239*S239)</f>
        <v/>
      </c>
      <c r="N239" s="285"/>
      <c r="O239" s="279"/>
      <c r="P239" s="281"/>
      <c r="Q239" s="282"/>
      <c r="R239" s="372" t="str">
        <f>IF(S239=$Z$47,"","○")</f>
        <v/>
      </c>
      <c r="S239" s="377"/>
      <c r="T239" s="403" t="s">
        <v>469</v>
      </c>
      <c r="X239" s="281"/>
      <c r="Y239" s="281"/>
      <c r="Z239" s="376"/>
      <c r="AA239" s="439" t="s">
        <v>470</v>
      </c>
      <c r="AE239" s="52"/>
      <c r="AF239" s="52"/>
    </row>
    <row r="240" spans="1:32" ht="15" customHeight="1" thickTop="1" x14ac:dyDescent="0.4">
      <c r="A240" s="709"/>
      <c r="B240" s="651" t="s">
        <v>105</v>
      </c>
      <c r="C240" s="651"/>
      <c r="D240" s="651"/>
      <c r="E240" s="651"/>
      <c r="F240" s="651"/>
      <c r="G240" s="651"/>
      <c r="H240" s="651"/>
      <c r="I240" s="651"/>
      <c r="J240" s="651"/>
      <c r="K240" s="651"/>
      <c r="L240" s="651"/>
      <c r="M240" s="349" t="str">
        <f>IF(SUM(M236:M239)=0,"",SUM(M236:M239))</f>
        <v/>
      </c>
      <c r="N240" s="285"/>
      <c r="O240" s="279" t="s">
        <v>396</v>
      </c>
      <c r="P240" s="281"/>
      <c r="Q240" s="283"/>
      <c r="R240" s="283"/>
      <c r="S240" s="281"/>
      <c r="T240" s="310"/>
      <c r="X240" s="281"/>
      <c r="Y240" s="451"/>
      <c r="Z240" s="281"/>
      <c r="AA240" s="451"/>
      <c r="AE240" s="52"/>
      <c r="AF240" s="52"/>
    </row>
    <row r="241" spans="1:27" ht="15" customHeight="1" x14ac:dyDescent="0.4">
      <c r="A241" s="651" t="s">
        <v>0</v>
      </c>
      <c r="B241" s="651"/>
      <c r="C241" s="651"/>
      <c r="D241" s="651"/>
      <c r="E241" s="651"/>
      <c r="F241" s="622" t="s">
        <v>3</v>
      </c>
      <c r="G241" s="651" t="s">
        <v>47</v>
      </c>
      <c r="H241" s="708"/>
      <c r="I241" s="622" t="s">
        <v>3</v>
      </c>
      <c r="J241" s="651" t="s">
        <v>47</v>
      </c>
      <c r="K241" s="708"/>
      <c r="L241" s="622" t="s">
        <v>51</v>
      </c>
      <c r="M241" s="683" t="s">
        <v>72</v>
      </c>
      <c r="N241" s="287"/>
      <c r="O241" s="682" t="s">
        <v>108</v>
      </c>
      <c r="P241" s="633" t="s">
        <v>388</v>
      </c>
      <c r="Q241" s="633"/>
      <c r="R241" s="632" t="s">
        <v>57</v>
      </c>
      <c r="S241" s="632"/>
      <c r="T241" s="631" t="s">
        <v>389</v>
      </c>
      <c r="U241" s="631"/>
      <c r="V241" s="632" t="s">
        <v>471</v>
      </c>
      <c r="W241" s="632"/>
      <c r="X241" s="679"/>
      <c r="Y241" s="288"/>
      <c r="Z241" s="715"/>
      <c r="AA241" s="715"/>
    </row>
    <row r="242" spans="1:27" ht="15" customHeight="1" thickBot="1" x14ac:dyDescent="0.45">
      <c r="A242" s="651"/>
      <c r="B242" s="651"/>
      <c r="C242" s="651"/>
      <c r="D242" s="651"/>
      <c r="E242" s="651"/>
      <c r="F242" s="623"/>
      <c r="G242" s="651"/>
      <c r="H242" s="708"/>
      <c r="I242" s="623"/>
      <c r="J242" s="651"/>
      <c r="K242" s="708"/>
      <c r="L242" s="623"/>
      <c r="M242" s="684"/>
      <c r="N242" s="287"/>
      <c r="O242" s="682"/>
      <c r="P242" s="634"/>
      <c r="Q242" s="634"/>
      <c r="R242" s="634" t="s">
        <v>472</v>
      </c>
      <c r="S242" s="634"/>
      <c r="T242" s="442" t="s">
        <v>392</v>
      </c>
      <c r="U242" s="442" t="s">
        <v>393</v>
      </c>
      <c r="V242" s="450" t="s">
        <v>392</v>
      </c>
      <c r="W242" s="450" t="s">
        <v>393</v>
      </c>
      <c r="X242" s="679"/>
      <c r="Y242" s="288"/>
      <c r="Z242" s="715"/>
      <c r="AA242" s="715"/>
    </row>
    <row r="243" spans="1:27" ht="15" customHeight="1" thickTop="1" x14ac:dyDescent="0.4">
      <c r="A243" s="651"/>
      <c r="B243" s="651"/>
      <c r="C243" s="651"/>
      <c r="D243" s="651"/>
      <c r="E243" s="651"/>
      <c r="F243" s="455" t="s">
        <v>66</v>
      </c>
      <c r="G243" s="651"/>
      <c r="H243" s="708"/>
      <c r="I243" s="55" t="s">
        <v>68</v>
      </c>
      <c r="J243" s="651"/>
      <c r="K243" s="708"/>
      <c r="L243" s="455" t="s">
        <v>52</v>
      </c>
      <c r="M243" s="445" t="s">
        <v>261</v>
      </c>
      <c r="N243" s="452"/>
      <c r="O243" s="289">
        <v>1</v>
      </c>
      <c r="P243" s="728"/>
      <c r="Q243" s="729"/>
      <c r="R243" s="716"/>
      <c r="S243" s="716"/>
      <c r="T243" s="313"/>
      <c r="U243" s="314"/>
      <c r="V243" s="290" t="str">
        <f>IF($R243="","",$R243*10^3*T243)</f>
        <v/>
      </c>
      <c r="W243" s="291" t="str">
        <f>IF($R243="","",$R243*10^3*U243)</f>
        <v/>
      </c>
      <c r="X243" s="679"/>
      <c r="Y243" s="451"/>
      <c r="Z243" s="715"/>
      <c r="AA243" s="715"/>
    </row>
    <row r="244" spans="1:27" ht="15" customHeight="1" x14ac:dyDescent="0.4">
      <c r="A244" s="709" t="s">
        <v>38</v>
      </c>
      <c r="B244" s="719" t="s">
        <v>387</v>
      </c>
      <c r="C244" s="720"/>
      <c r="D244" s="721"/>
      <c r="E244" s="636" t="s">
        <v>39</v>
      </c>
      <c r="F244" s="706" t="str">
        <f>IF(T247=0,"",T247)</f>
        <v/>
      </c>
      <c r="G244" s="636" t="s">
        <v>95</v>
      </c>
      <c r="H244" s="680"/>
      <c r="I244" s="680"/>
      <c r="J244" s="636" t="s">
        <v>95</v>
      </c>
      <c r="K244" s="680"/>
      <c r="L244" s="643" t="str">
        <f>IF(F244="","",F244)</f>
        <v/>
      </c>
      <c r="M244" s="645" t="str">
        <f>IF(V247=0,"",V247)</f>
        <v/>
      </c>
      <c r="N244" s="285"/>
      <c r="O244" s="289">
        <v>2</v>
      </c>
      <c r="P244" s="704"/>
      <c r="Q244" s="705"/>
      <c r="R244" s="703"/>
      <c r="S244" s="703"/>
      <c r="T244" s="292"/>
      <c r="U244" s="315"/>
      <c r="V244" s="290" t="str">
        <f t="shared" ref="V244:W246" si="30">IF($R244="","",$R244*10^3*T244)</f>
        <v/>
      </c>
      <c r="W244" s="291" t="str">
        <f>IF($R244="","",$R244*10^3*U244)</f>
        <v/>
      </c>
      <c r="X244" s="281"/>
      <c r="Y244" s="293" t="s">
        <v>116</v>
      </c>
      <c r="Z244" s="294"/>
      <c r="AA244" s="451"/>
    </row>
    <row r="245" spans="1:27" ht="15" customHeight="1" x14ac:dyDescent="0.4">
      <c r="A245" s="709"/>
      <c r="B245" s="722"/>
      <c r="C245" s="723"/>
      <c r="D245" s="724"/>
      <c r="E245" s="637"/>
      <c r="F245" s="707"/>
      <c r="G245" s="637"/>
      <c r="H245" s="681"/>
      <c r="I245" s="681"/>
      <c r="J245" s="637"/>
      <c r="K245" s="681"/>
      <c r="L245" s="644"/>
      <c r="M245" s="646"/>
      <c r="N245" s="285"/>
      <c r="O245" s="289">
        <v>3</v>
      </c>
      <c r="P245" s="704"/>
      <c r="Q245" s="705"/>
      <c r="R245" s="703"/>
      <c r="S245" s="703"/>
      <c r="T245" s="292"/>
      <c r="U245" s="315"/>
      <c r="V245" s="290" t="str">
        <f t="shared" si="30"/>
        <v/>
      </c>
      <c r="W245" s="291" t="str">
        <f>IF($R245="","",$R245*10^3*U245)</f>
        <v/>
      </c>
      <c r="X245" s="281"/>
      <c r="Y245" s="293"/>
      <c r="Z245" s="294"/>
      <c r="AA245" s="451"/>
    </row>
    <row r="246" spans="1:27" ht="15" customHeight="1" thickBot="1" x14ac:dyDescent="0.45">
      <c r="A246" s="709"/>
      <c r="B246" s="722"/>
      <c r="C246" s="723"/>
      <c r="D246" s="724"/>
      <c r="E246" s="636" t="s">
        <v>40</v>
      </c>
      <c r="F246" s="706" t="str">
        <f>IF(U247=0,"",U247)</f>
        <v/>
      </c>
      <c r="G246" s="636" t="s">
        <v>95</v>
      </c>
      <c r="H246" s="680"/>
      <c r="I246" s="680"/>
      <c r="J246" s="636" t="s">
        <v>95</v>
      </c>
      <c r="K246" s="680"/>
      <c r="L246" s="643" t="str">
        <f>IF(F246="","",F246)</f>
        <v/>
      </c>
      <c r="M246" s="645" t="str">
        <f>IF(W247=0,"",W247)</f>
        <v/>
      </c>
      <c r="N246" s="285"/>
      <c r="O246" s="289">
        <v>4</v>
      </c>
      <c r="P246" s="638"/>
      <c r="Q246" s="639"/>
      <c r="R246" s="701"/>
      <c r="S246" s="701"/>
      <c r="T246" s="316"/>
      <c r="U246" s="317"/>
      <c r="V246" s="290" t="str">
        <f t="shared" si="30"/>
        <v/>
      </c>
      <c r="W246" s="291" t="str">
        <f t="shared" si="30"/>
        <v/>
      </c>
      <c r="X246" s="281"/>
      <c r="Y246" s="293"/>
      <c r="Z246" s="294"/>
      <c r="AA246" s="451"/>
    </row>
    <row r="247" spans="1:27" ht="15" customHeight="1" thickTop="1" x14ac:dyDescent="0.4">
      <c r="A247" s="709"/>
      <c r="B247" s="725"/>
      <c r="C247" s="726"/>
      <c r="D247" s="727"/>
      <c r="E247" s="637"/>
      <c r="F247" s="707"/>
      <c r="G247" s="637"/>
      <c r="H247" s="681"/>
      <c r="I247" s="681"/>
      <c r="J247" s="637"/>
      <c r="K247" s="681"/>
      <c r="L247" s="644"/>
      <c r="M247" s="646"/>
      <c r="N247" s="285"/>
      <c r="O247" s="295"/>
      <c r="P247" s="702" t="s">
        <v>71</v>
      </c>
      <c r="Q247" s="702"/>
      <c r="R247" s="640"/>
      <c r="S247" s="641"/>
      <c r="T247" s="296" t="str">
        <f>IF(T243="","",SUM(T243:T246))</f>
        <v/>
      </c>
      <c r="U247" s="297" t="str">
        <f t="shared" ref="U247:W247" si="31">IF(U243="","",SUM(U243:U246))</f>
        <v/>
      </c>
      <c r="V247" s="291" t="str">
        <f t="shared" si="31"/>
        <v/>
      </c>
      <c r="W247" s="291" t="str">
        <f t="shared" si="31"/>
        <v/>
      </c>
      <c r="X247" s="281"/>
      <c r="Y247" s="293" t="s">
        <v>120</v>
      </c>
      <c r="Z247" s="294"/>
      <c r="AA247" s="451"/>
    </row>
    <row r="248" spans="1:27" ht="15" customHeight="1" x14ac:dyDescent="0.4">
      <c r="A248" s="709"/>
      <c r="B248" s="642" t="s">
        <v>41</v>
      </c>
      <c r="C248" s="642"/>
      <c r="D248" s="647" t="s">
        <v>42</v>
      </c>
      <c r="E248" s="648"/>
      <c r="F248" s="319"/>
      <c r="G248" s="318" t="s">
        <v>95</v>
      </c>
      <c r="H248" s="322"/>
      <c r="I248" s="322"/>
      <c r="J248" s="318" t="s">
        <v>95</v>
      </c>
      <c r="K248" s="323"/>
      <c r="L248" s="320" t="str">
        <f>IF(F248="","",F248)</f>
        <v/>
      </c>
      <c r="M248" s="326" t="str">
        <f>IF(L248="","",L248*S248)</f>
        <v/>
      </c>
      <c r="N248" s="285"/>
      <c r="O248" s="298"/>
      <c r="P248" s="621"/>
      <c r="Q248" s="621"/>
      <c r="R248" s="299"/>
      <c r="S248" s="940"/>
      <c r="T248" s="274" t="s">
        <v>473</v>
      </c>
      <c r="U248" s="300"/>
      <c r="V248" s="300"/>
      <c r="W248" s="300"/>
      <c r="X248" s="281"/>
      <c r="Y248" s="293" t="s">
        <v>121</v>
      </c>
      <c r="Z248" s="301"/>
      <c r="AA248" s="451"/>
    </row>
    <row r="249" spans="1:27" ht="15" customHeight="1" x14ac:dyDescent="0.4">
      <c r="A249" s="709"/>
      <c r="B249" s="642"/>
      <c r="C249" s="642"/>
      <c r="D249" s="649" t="s">
        <v>43</v>
      </c>
      <c r="E249" s="650"/>
      <c r="F249" s="324"/>
      <c r="G249" s="318" t="s">
        <v>95</v>
      </c>
      <c r="H249" s="322"/>
      <c r="I249" s="319"/>
      <c r="J249" s="318" t="s">
        <v>95</v>
      </c>
      <c r="K249" s="323"/>
      <c r="L249" s="327" t="str">
        <f>IF(I249="",IF(I249="","",-I249),-I249)</f>
        <v/>
      </c>
      <c r="M249" s="326" t="str">
        <f>IF(L249="","",L249*S249)</f>
        <v/>
      </c>
      <c r="N249" s="285"/>
      <c r="O249" s="302"/>
      <c r="P249" s="303"/>
      <c r="Q249" s="304"/>
      <c r="R249" s="304"/>
      <c r="S249" s="940"/>
      <c r="T249" s="274" t="s">
        <v>473</v>
      </c>
      <c r="U249" s="279"/>
      <c r="X249" s="281"/>
      <c r="Y249" s="281"/>
      <c r="Z249" s="301"/>
      <c r="AA249" s="451"/>
    </row>
    <row r="250" spans="1:27" ht="15" customHeight="1" thickBot="1" x14ac:dyDescent="0.45">
      <c r="A250" s="709"/>
      <c r="B250" s="651" t="s">
        <v>499</v>
      </c>
      <c r="C250" s="651"/>
      <c r="D250" s="651"/>
      <c r="E250" s="651"/>
      <c r="F250" s="651"/>
      <c r="G250" s="651"/>
      <c r="H250" s="651"/>
      <c r="I250" s="651"/>
      <c r="J250" s="651"/>
      <c r="K250" s="651"/>
      <c r="L250" s="651"/>
      <c r="M250" s="328" t="str">
        <f>IF(SUM(M244:M249)=0,"",SUM(M244:M249))</f>
        <v/>
      </c>
      <c r="N250" s="285"/>
      <c r="O250" s="302"/>
      <c r="P250" s="305"/>
      <c r="Q250" s="304"/>
      <c r="R250" s="304"/>
      <c r="S250" s="306"/>
      <c r="T250" s="306"/>
      <c r="U250" s="279"/>
      <c r="X250" s="281"/>
      <c r="Y250" s="451"/>
      <c r="Z250" s="281"/>
      <c r="AA250" s="451"/>
    </row>
    <row r="251" spans="1:27" ht="15" customHeight="1" thickBot="1" x14ac:dyDescent="0.45">
      <c r="A251" s="652" t="s">
        <v>500</v>
      </c>
      <c r="B251" s="653"/>
      <c r="C251" s="653"/>
      <c r="D251" s="653"/>
      <c r="E251" s="653"/>
      <c r="F251" s="653"/>
      <c r="G251" s="653"/>
      <c r="H251" s="653"/>
      <c r="I251" s="653"/>
      <c r="J251" s="653"/>
      <c r="K251" s="653"/>
      <c r="L251" s="654"/>
      <c r="M251" s="325" t="str">
        <f>IF(SUM(M227,M232,M240,M250)=0,"",SUM(M227,M232,M240,M250))</f>
        <v/>
      </c>
      <c r="N251" s="285"/>
      <c r="O251" s="302"/>
      <c r="P251" s="305"/>
      <c r="Q251" s="304"/>
      <c r="R251" s="304"/>
      <c r="S251" s="306"/>
      <c r="T251" s="306"/>
      <c r="U251" s="279"/>
      <c r="X251" s="281"/>
      <c r="Y251" s="451"/>
      <c r="Z251" s="281"/>
      <c r="AA251" s="451"/>
    </row>
    <row r="252" spans="1:27" ht="6" customHeight="1" x14ac:dyDescent="0.4">
      <c r="A252" s="453"/>
      <c r="B252" s="162"/>
      <c r="C252" s="163"/>
      <c r="D252" s="163"/>
      <c r="E252" s="163"/>
      <c r="F252" s="163"/>
      <c r="G252" s="453"/>
      <c r="H252" s="453"/>
      <c r="I252" s="453"/>
      <c r="J252" s="453"/>
      <c r="K252" s="453"/>
      <c r="L252" s="453"/>
      <c r="M252" s="53"/>
      <c r="N252" s="285"/>
      <c r="O252" s="302"/>
      <c r="P252" s="305"/>
      <c r="Q252" s="304"/>
      <c r="R252" s="304"/>
      <c r="S252" s="306"/>
      <c r="T252" s="306"/>
      <c r="U252" s="279"/>
      <c r="X252" s="281"/>
      <c r="Y252" s="451"/>
      <c r="Z252" s="281"/>
      <c r="AA252" s="451"/>
    </row>
    <row r="253" spans="1:27" ht="13.5" customHeight="1" x14ac:dyDescent="0.15">
      <c r="A253" s="454"/>
      <c r="B253" s="655" t="s">
        <v>395</v>
      </c>
      <c r="C253" s="655"/>
      <c r="D253" s="655"/>
      <c r="E253" s="655"/>
      <c r="F253" s="655"/>
      <c r="G253" s="655" t="str">
        <f>IF(P243="","",""&amp;$P243&amp;" "&amp;$R243&amp;"　"&amp;$P244&amp;" "&amp;$R244&amp;"　"&amp;$P245&amp;" "&amp;$R245&amp;"　"&amp;$P246&amp;" "&amp;$R246&amp;"")</f>
        <v/>
      </c>
      <c r="H253" s="655"/>
      <c r="I253" s="655"/>
      <c r="J253" s="655"/>
      <c r="K253" s="655"/>
      <c r="L253" s="655"/>
      <c r="M253" s="655"/>
      <c r="N253" s="284"/>
      <c r="O253" s="302"/>
      <c r="P253" s="307"/>
      <c r="Q253" s="308"/>
      <c r="R253" s="308"/>
      <c r="S253" s="308"/>
      <c r="T253" s="452"/>
      <c r="U253" s="279"/>
    </row>
    <row r="254" spans="1:27" ht="13.5" customHeight="1" x14ac:dyDescent="0.15">
      <c r="A254" s="64"/>
      <c r="B254" s="714"/>
      <c r="C254" s="714"/>
      <c r="D254" s="714"/>
      <c r="E254" s="714"/>
      <c r="F254" s="714"/>
      <c r="G254" s="714"/>
      <c r="H254" s="714"/>
      <c r="I254" s="714"/>
      <c r="J254" s="714"/>
      <c r="K254" s="714"/>
      <c r="L254" s="714"/>
      <c r="M254" s="714"/>
      <c r="N254" s="284"/>
      <c r="Q254" s="309"/>
    </row>
    <row r="255" spans="1:27" ht="13.5" customHeight="1" x14ac:dyDescent="0.15">
      <c r="A255" s="64"/>
      <c r="B255" s="714"/>
      <c r="C255" s="714"/>
      <c r="D255" s="714"/>
      <c r="E255" s="714"/>
      <c r="F255" s="714"/>
      <c r="G255" s="714"/>
      <c r="H255" s="714"/>
      <c r="I255" s="714"/>
      <c r="J255" s="714"/>
      <c r="K255" s="714"/>
      <c r="L255" s="714"/>
      <c r="M255" s="714"/>
      <c r="N255" s="284"/>
    </row>
    <row r="256" spans="1:27" ht="6" customHeight="1" x14ac:dyDescent="0.15">
      <c r="A256" s="65"/>
      <c r="B256" s="65"/>
      <c r="C256" s="65"/>
      <c r="D256" s="65"/>
      <c r="E256" s="65"/>
      <c r="F256" s="65"/>
      <c r="G256" s="65"/>
      <c r="H256" s="65"/>
      <c r="I256" s="65"/>
      <c r="J256" s="65"/>
      <c r="K256" s="65"/>
      <c r="L256" s="65"/>
      <c r="M256" s="65"/>
      <c r="N256" s="284"/>
    </row>
    <row r="257" spans="1:27" ht="15" customHeight="1" x14ac:dyDescent="0.15">
      <c r="A257" s="153"/>
      <c r="B257" s="38" t="s">
        <v>319</v>
      </c>
      <c r="C257" s="38"/>
      <c r="D257" s="38"/>
      <c r="E257" s="38"/>
      <c r="F257" s="38"/>
      <c r="G257" s="38"/>
      <c r="H257" s="38"/>
      <c r="I257" s="38"/>
      <c r="J257" s="38"/>
      <c r="K257" s="38"/>
      <c r="L257" s="60"/>
      <c r="M257" s="60"/>
      <c r="N257" s="284"/>
      <c r="X257" s="279"/>
      <c r="Y257" s="279"/>
      <c r="Z257" s="279"/>
      <c r="AA257" s="279"/>
    </row>
    <row r="258" spans="1:27" ht="15" customHeight="1" x14ac:dyDescent="0.15">
      <c r="A258" s="38"/>
      <c r="B258" s="38"/>
      <c r="C258" s="38"/>
      <c r="D258" s="38"/>
      <c r="E258" s="38"/>
      <c r="F258" s="38"/>
      <c r="G258" s="38"/>
      <c r="H258" s="38"/>
      <c r="I258" s="38"/>
      <c r="J258" s="38"/>
      <c r="K258" s="38"/>
      <c r="L258" s="60"/>
      <c r="M258" s="60"/>
      <c r="N258" s="284"/>
      <c r="O258" s="268" t="s">
        <v>272</v>
      </c>
      <c r="X258" s="279"/>
      <c r="Y258" s="279"/>
      <c r="Z258" s="279"/>
      <c r="AA258" s="279"/>
    </row>
    <row r="259" spans="1:27" ht="15" customHeight="1" x14ac:dyDescent="0.15">
      <c r="A259" s="38"/>
      <c r="B259" s="61" t="str">
        <f>B3</f>
        <v>（令和</v>
      </c>
      <c r="C259" s="62">
        <f>IF($C$3="","",$C$3)</f>
        <v>5</v>
      </c>
      <c r="D259" s="454" t="s">
        <v>111</v>
      </c>
      <c r="F259" s="66" t="s">
        <v>112</v>
      </c>
      <c r="G259" s="730"/>
      <c r="H259" s="731"/>
      <c r="I259" s="731"/>
      <c r="J259" s="731"/>
      <c r="K259" s="731"/>
      <c r="L259" s="732"/>
      <c r="M259" s="60"/>
      <c r="N259" s="284"/>
      <c r="O259" s="270" t="s">
        <v>274</v>
      </c>
      <c r="X259" s="279"/>
      <c r="Y259" s="279"/>
      <c r="Z259" s="279"/>
      <c r="AA259" s="279"/>
    </row>
    <row r="260" spans="1:27" ht="15" customHeight="1" x14ac:dyDescent="0.15">
      <c r="A260" s="148"/>
      <c r="B260" s="149"/>
      <c r="C260" s="150"/>
      <c r="D260" s="150"/>
      <c r="E260" s="148"/>
      <c r="F260" s="150"/>
      <c r="G260" s="151"/>
      <c r="H260" s="151"/>
      <c r="I260" s="151"/>
      <c r="J260" s="151"/>
      <c r="K260" s="151"/>
      <c r="L260" s="152"/>
      <c r="M260" s="152"/>
      <c r="N260" s="284"/>
      <c r="O260" s="270" t="s">
        <v>273</v>
      </c>
      <c r="X260" s="279"/>
      <c r="Y260" s="279"/>
      <c r="Z260" s="279"/>
      <c r="AA260" s="279"/>
    </row>
    <row r="261" spans="1:27" ht="18" customHeight="1" x14ac:dyDescent="0.15">
      <c r="A261" s="651" t="s">
        <v>0</v>
      </c>
      <c r="B261" s="651"/>
      <c r="C261" s="651"/>
      <c r="D261" s="651"/>
      <c r="E261" s="651"/>
      <c r="F261" s="624" t="s">
        <v>1</v>
      </c>
      <c r="G261" s="624"/>
      <c r="H261" s="624"/>
      <c r="I261" s="624" t="s">
        <v>46</v>
      </c>
      <c r="J261" s="624"/>
      <c r="K261" s="624"/>
      <c r="L261" s="622" t="s">
        <v>70</v>
      </c>
      <c r="M261" s="622" t="s">
        <v>72</v>
      </c>
      <c r="N261" s="452"/>
      <c r="O261" s="625" t="s">
        <v>119</v>
      </c>
      <c r="P261" s="635" t="s">
        <v>2</v>
      </c>
      <c r="Q261" s="635"/>
      <c r="R261" s="625" t="s">
        <v>119</v>
      </c>
      <c r="S261" s="635" t="s">
        <v>57</v>
      </c>
      <c r="T261" s="635"/>
      <c r="X261" s="635" t="s">
        <v>2</v>
      </c>
      <c r="Y261" s="635"/>
      <c r="Z261" s="635" t="s">
        <v>57</v>
      </c>
      <c r="AA261" s="635"/>
    </row>
    <row r="262" spans="1:27" ht="15" customHeight="1" x14ac:dyDescent="0.15">
      <c r="A262" s="651"/>
      <c r="B262" s="651"/>
      <c r="C262" s="651"/>
      <c r="D262" s="651"/>
      <c r="E262" s="651"/>
      <c r="F262" s="444" t="s">
        <v>3</v>
      </c>
      <c r="G262" s="624" t="s">
        <v>47</v>
      </c>
      <c r="H262" s="939" t="s">
        <v>48</v>
      </c>
      <c r="I262" s="444" t="s">
        <v>3</v>
      </c>
      <c r="J262" s="624" t="s">
        <v>47</v>
      </c>
      <c r="K262" s="939" t="s">
        <v>48</v>
      </c>
      <c r="L262" s="623"/>
      <c r="M262" s="623"/>
      <c r="N262" s="452"/>
      <c r="O262" s="626"/>
      <c r="P262" s="440" t="s">
        <v>3</v>
      </c>
      <c r="Q262" s="697" t="s">
        <v>83</v>
      </c>
      <c r="R262" s="626"/>
      <c r="S262" s="625" t="s">
        <v>3</v>
      </c>
      <c r="T262" s="698" t="s">
        <v>47</v>
      </c>
      <c r="X262" s="440" t="s">
        <v>3</v>
      </c>
      <c r="Y262" s="700" t="s">
        <v>83</v>
      </c>
      <c r="Z262" s="625" t="s">
        <v>3</v>
      </c>
      <c r="AA262" s="625" t="s">
        <v>47</v>
      </c>
    </row>
    <row r="263" spans="1:27" ht="15" customHeight="1" x14ac:dyDescent="0.15">
      <c r="A263" s="651"/>
      <c r="B263" s="651"/>
      <c r="C263" s="651"/>
      <c r="D263" s="651"/>
      <c r="E263" s="651"/>
      <c r="F263" s="455" t="s">
        <v>66</v>
      </c>
      <c r="G263" s="624"/>
      <c r="H263" s="447" t="s">
        <v>67</v>
      </c>
      <c r="I263" s="455" t="s">
        <v>68</v>
      </c>
      <c r="J263" s="624"/>
      <c r="K263" s="447" t="s">
        <v>69</v>
      </c>
      <c r="L263" s="445" t="s">
        <v>104</v>
      </c>
      <c r="M263" s="445" t="s">
        <v>261</v>
      </c>
      <c r="N263" s="452"/>
      <c r="O263" s="627"/>
      <c r="P263" s="441" t="s">
        <v>5</v>
      </c>
      <c r="Q263" s="697"/>
      <c r="R263" s="627"/>
      <c r="S263" s="627"/>
      <c r="T263" s="699"/>
      <c r="X263" s="441" t="s">
        <v>5</v>
      </c>
      <c r="Y263" s="700"/>
      <c r="Z263" s="627"/>
      <c r="AA263" s="627"/>
    </row>
    <row r="264" spans="1:27" ht="15" customHeight="1" x14ac:dyDescent="0.4">
      <c r="A264" s="709" t="s">
        <v>49</v>
      </c>
      <c r="B264" s="656" t="s">
        <v>106</v>
      </c>
      <c r="C264" s="657"/>
      <c r="D264" s="657"/>
      <c r="E264" s="658"/>
      <c r="F264" s="319"/>
      <c r="G264" s="318" t="s">
        <v>124</v>
      </c>
      <c r="H264" s="320" t="str">
        <f t="shared" ref="H264:H290" si="32">IF(F264="","",F264*P264)</f>
        <v/>
      </c>
      <c r="I264" s="319"/>
      <c r="J264" s="318" t="s">
        <v>124</v>
      </c>
      <c r="K264" s="320" t="str">
        <f t="shared" ref="K264:K285" si="33">IF(I264="","",I264*P264)</f>
        <v/>
      </c>
      <c r="L264" s="320" t="str">
        <f t="shared" ref="L264:L285" si="34">IF(F264="",IF(I264="","",-(I264*P264)),(F264-I264)*P264)</f>
        <v/>
      </c>
      <c r="M264" s="321" t="str">
        <f t="shared" ref="M264:M285" si="35">IF(L264="","",L264*S264*44/12)</f>
        <v/>
      </c>
      <c r="N264" s="285"/>
      <c r="O264" s="449" t="str">
        <f>IF(P264=$X$8,"","○")</f>
        <v/>
      </c>
      <c r="P264" s="351">
        <v>38.299999999999997</v>
      </c>
      <c r="Q264" s="379" t="s">
        <v>504</v>
      </c>
      <c r="R264" s="273" t="str">
        <f>IF(S264=$Z$8,"","○")</f>
        <v/>
      </c>
      <c r="S264" s="389">
        <v>1.9E-2</v>
      </c>
      <c r="T264" s="390" t="s">
        <v>277</v>
      </c>
      <c r="X264" s="355">
        <v>38.299999999999997</v>
      </c>
      <c r="Y264" s="443" t="s">
        <v>504</v>
      </c>
      <c r="Z264" s="396">
        <v>1.9E-2</v>
      </c>
      <c r="AA264" s="439" t="s">
        <v>56</v>
      </c>
    </row>
    <row r="265" spans="1:27" ht="15" customHeight="1" x14ac:dyDescent="0.4">
      <c r="A265" s="709"/>
      <c r="B265" s="656" t="s">
        <v>9</v>
      </c>
      <c r="C265" s="657"/>
      <c r="D265" s="657"/>
      <c r="E265" s="658"/>
      <c r="F265" s="319"/>
      <c r="G265" s="318" t="s">
        <v>124</v>
      </c>
      <c r="H265" s="320" t="str">
        <f t="shared" si="32"/>
        <v/>
      </c>
      <c r="I265" s="319"/>
      <c r="J265" s="318" t="s">
        <v>124</v>
      </c>
      <c r="K265" s="320" t="str">
        <f t="shared" si="33"/>
        <v/>
      </c>
      <c r="L265" s="320" t="str">
        <f t="shared" si="34"/>
        <v/>
      </c>
      <c r="M265" s="321" t="str">
        <f t="shared" si="35"/>
        <v/>
      </c>
      <c r="N265" s="285"/>
      <c r="O265" s="449" t="str">
        <f>IF(P265=$X$9,"","○")</f>
        <v/>
      </c>
      <c r="P265" s="351">
        <v>34.799999999999997</v>
      </c>
      <c r="Q265" s="379" t="s">
        <v>504</v>
      </c>
      <c r="R265" s="273" t="str">
        <f>IF(S265=$Z$9,"","○")</f>
        <v/>
      </c>
      <c r="S265" s="351">
        <v>1.83E-2</v>
      </c>
      <c r="T265" s="390" t="s">
        <v>276</v>
      </c>
      <c r="X265" s="355">
        <v>34.799999999999997</v>
      </c>
      <c r="Y265" s="443" t="s">
        <v>504</v>
      </c>
      <c r="Z265" s="355">
        <v>1.83E-2</v>
      </c>
      <c r="AA265" s="439" t="s">
        <v>56</v>
      </c>
    </row>
    <row r="266" spans="1:27" ht="15" customHeight="1" x14ac:dyDescent="0.4">
      <c r="A266" s="709"/>
      <c r="B266" s="656" t="s">
        <v>53</v>
      </c>
      <c r="C266" s="657"/>
      <c r="D266" s="657"/>
      <c r="E266" s="658"/>
      <c r="F266" s="319"/>
      <c r="G266" s="318" t="s">
        <v>124</v>
      </c>
      <c r="H266" s="320" t="str">
        <f t="shared" si="32"/>
        <v/>
      </c>
      <c r="I266" s="319"/>
      <c r="J266" s="318" t="s">
        <v>124</v>
      </c>
      <c r="K266" s="320" t="str">
        <f t="shared" si="33"/>
        <v/>
      </c>
      <c r="L266" s="320" t="str">
        <f t="shared" si="34"/>
        <v/>
      </c>
      <c r="M266" s="321" t="str">
        <f t="shared" si="35"/>
        <v/>
      </c>
      <c r="N266" s="285"/>
      <c r="O266" s="449" t="str">
        <f>IF(P266=$X$10,"","○")</f>
        <v/>
      </c>
      <c r="P266" s="351">
        <v>33.4</v>
      </c>
      <c r="Q266" s="379" t="s">
        <v>504</v>
      </c>
      <c r="R266" s="273" t="str">
        <f>IF(S266=$Z$10,"","○")</f>
        <v/>
      </c>
      <c r="S266" s="351">
        <v>1.8700000000000001E-2</v>
      </c>
      <c r="T266" s="390" t="s">
        <v>276</v>
      </c>
      <c r="X266" s="355">
        <v>33.4</v>
      </c>
      <c r="Y266" s="443" t="s">
        <v>504</v>
      </c>
      <c r="Z266" s="355">
        <v>1.8700000000000001E-2</v>
      </c>
      <c r="AA266" s="439" t="s">
        <v>56</v>
      </c>
    </row>
    <row r="267" spans="1:27" ht="15" customHeight="1" x14ac:dyDescent="0.4">
      <c r="A267" s="709"/>
      <c r="B267" s="656" t="s">
        <v>10</v>
      </c>
      <c r="C267" s="657"/>
      <c r="D267" s="657"/>
      <c r="E267" s="658"/>
      <c r="F267" s="319"/>
      <c r="G267" s="318" t="s">
        <v>124</v>
      </c>
      <c r="H267" s="320" t="str">
        <f t="shared" si="32"/>
        <v/>
      </c>
      <c r="I267" s="319"/>
      <c r="J267" s="318" t="s">
        <v>124</v>
      </c>
      <c r="K267" s="320" t="str">
        <f t="shared" si="33"/>
        <v/>
      </c>
      <c r="L267" s="320" t="str">
        <f t="shared" si="34"/>
        <v/>
      </c>
      <c r="M267" s="321" t="str">
        <f t="shared" si="35"/>
        <v/>
      </c>
      <c r="N267" s="285"/>
      <c r="O267" s="449" t="str">
        <f>IF(P267=$X$11,"","○")</f>
        <v/>
      </c>
      <c r="P267" s="351">
        <v>33.299999999999997</v>
      </c>
      <c r="Q267" s="379" t="s">
        <v>504</v>
      </c>
      <c r="R267" s="273" t="str">
        <f>IF(S267=$Z$11,"","○")</f>
        <v/>
      </c>
      <c r="S267" s="351">
        <v>1.8599999999999998E-2</v>
      </c>
      <c r="T267" s="390" t="s">
        <v>276</v>
      </c>
      <c r="X267" s="355">
        <v>33.299999999999997</v>
      </c>
      <c r="Y267" s="443" t="s">
        <v>504</v>
      </c>
      <c r="Z267" s="355">
        <v>1.8599999999999998E-2</v>
      </c>
      <c r="AA267" s="439" t="s">
        <v>56</v>
      </c>
    </row>
    <row r="268" spans="1:27" ht="15" customHeight="1" x14ac:dyDescent="0.4">
      <c r="A268" s="709"/>
      <c r="B268" s="656" t="s">
        <v>107</v>
      </c>
      <c r="C268" s="657"/>
      <c r="D268" s="657"/>
      <c r="E268" s="658"/>
      <c r="F268" s="319"/>
      <c r="G268" s="318" t="s">
        <v>124</v>
      </c>
      <c r="H268" s="320" t="str">
        <f t="shared" si="32"/>
        <v/>
      </c>
      <c r="I268" s="319"/>
      <c r="J268" s="318" t="s">
        <v>124</v>
      </c>
      <c r="K268" s="320" t="str">
        <f t="shared" si="33"/>
        <v/>
      </c>
      <c r="L268" s="320" t="str">
        <f t="shared" si="34"/>
        <v/>
      </c>
      <c r="M268" s="321" t="str">
        <f t="shared" si="35"/>
        <v/>
      </c>
      <c r="N268" s="285"/>
      <c r="O268" s="449" t="str">
        <f>IF(P268=$X$12,"","○")</f>
        <v/>
      </c>
      <c r="P268" s="351">
        <v>36.5</v>
      </c>
      <c r="Q268" s="379" t="s">
        <v>504</v>
      </c>
      <c r="R268" s="273" t="str">
        <f>IF(S268=$Z$12,"","○")</f>
        <v/>
      </c>
      <c r="S268" s="351">
        <v>1.8700000000000001E-2</v>
      </c>
      <c r="T268" s="390" t="s">
        <v>276</v>
      </c>
      <c r="X268" s="355">
        <v>36.5</v>
      </c>
      <c r="Y268" s="443" t="s">
        <v>504</v>
      </c>
      <c r="Z268" s="355">
        <v>1.8700000000000001E-2</v>
      </c>
      <c r="AA268" s="439" t="s">
        <v>56</v>
      </c>
    </row>
    <row r="269" spans="1:27" ht="15" customHeight="1" x14ac:dyDescent="0.4">
      <c r="A269" s="709"/>
      <c r="B269" s="656" t="s">
        <v>12</v>
      </c>
      <c r="C269" s="657"/>
      <c r="D269" s="657"/>
      <c r="E269" s="658"/>
      <c r="F269" s="319"/>
      <c r="G269" s="318" t="s">
        <v>124</v>
      </c>
      <c r="H269" s="320" t="str">
        <f t="shared" si="32"/>
        <v/>
      </c>
      <c r="I269" s="319"/>
      <c r="J269" s="318" t="s">
        <v>124</v>
      </c>
      <c r="K269" s="320" t="str">
        <f t="shared" si="33"/>
        <v/>
      </c>
      <c r="L269" s="320" t="str">
        <f t="shared" si="34"/>
        <v/>
      </c>
      <c r="M269" s="321" t="str">
        <f t="shared" si="35"/>
        <v/>
      </c>
      <c r="N269" s="285"/>
      <c r="O269" s="449" t="str">
        <f>IF(P269=$X$13,"","○")</f>
        <v/>
      </c>
      <c r="P269" s="380">
        <v>38</v>
      </c>
      <c r="Q269" s="379" t="s">
        <v>504</v>
      </c>
      <c r="R269" s="273" t="str">
        <f>IF(S269=$Z$13,"","○")</f>
        <v/>
      </c>
      <c r="S269" s="351">
        <v>1.8800000000000001E-2</v>
      </c>
      <c r="T269" s="390" t="s">
        <v>276</v>
      </c>
      <c r="X269" s="397">
        <v>38</v>
      </c>
      <c r="Y269" s="443" t="s">
        <v>504</v>
      </c>
      <c r="Z269" s="355">
        <v>1.8800000000000001E-2</v>
      </c>
      <c r="AA269" s="439" t="s">
        <v>56</v>
      </c>
    </row>
    <row r="270" spans="1:27" ht="15" customHeight="1" x14ac:dyDescent="0.4">
      <c r="A270" s="709"/>
      <c r="B270" s="656" t="s">
        <v>13</v>
      </c>
      <c r="C270" s="657"/>
      <c r="D270" s="657"/>
      <c r="E270" s="658"/>
      <c r="F270" s="319"/>
      <c r="G270" s="318" t="s">
        <v>124</v>
      </c>
      <c r="H270" s="320" t="str">
        <f t="shared" si="32"/>
        <v/>
      </c>
      <c r="I270" s="319"/>
      <c r="J270" s="318" t="s">
        <v>124</v>
      </c>
      <c r="K270" s="320" t="str">
        <f t="shared" si="33"/>
        <v/>
      </c>
      <c r="L270" s="320" t="str">
        <f t="shared" si="34"/>
        <v/>
      </c>
      <c r="M270" s="321" t="str">
        <f t="shared" si="35"/>
        <v/>
      </c>
      <c r="N270" s="285"/>
      <c r="O270" s="449" t="str">
        <f>IF(P270=$X$14,"","○")</f>
        <v/>
      </c>
      <c r="P270" s="351">
        <v>38.9</v>
      </c>
      <c r="Q270" s="379" t="s">
        <v>504</v>
      </c>
      <c r="R270" s="273" t="str">
        <f>IF(S270=$Z$14,"","○")</f>
        <v/>
      </c>
      <c r="S270" s="351">
        <v>1.9300000000000001E-2</v>
      </c>
      <c r="T270" s="390" t="s">
        <v>276</v>
      </c>
      <c r="X270" s="355">
        <v>38.9</v>
      </c>
      <c r="Y270" s="443" t="s">
        <v>504</v>
      </c>
      <c r="Z270" s="355">
        <v>1.9300000000000001E-2</v>
      </c>
      <c r="AA270" s="439" t="s">
        <v>56</v>
      </c>
    </row>
    <row r="271" spans="1:27" ht="15" customHeight="1" x14ac:dyDescent="0.4">
      <c r="A271" s="709"/>
      <c r="B271" s="656" t="s">
        <v>14</v>
      </c>
      <c r="C271" s="657"/>
      <c r="D271" s="657"/>
      <c r="E271" s="658"/>
      <c r="F271" s="319"/>
      <c r="G271" s="318" t="s">
        <v>124</v>
      </c>
      <c r="H271" s="320" t="str">
        <f t="shared" si="32"/>
        <v/>
      </c>
      <c r="I271" s="319"/>
      <c r="J271" s="318" t="s">
        <v>124</v>
      </c>
      <c r="K271" s="320" t="str">
        <f t="shared" si="33"/>
        <v/>
      </c>
      <c r="L271" s="320" t="str">
        <f t="shared" si="34"/>
        <v/>
      </c>
      <c r="M271" s="321" t="str">
        <f t="shared" si="35"/>
        <v/>
      </c>
      <c r="N271" s="285"/>
      <c r="O271" s="449" t="str">
        <f>IF(P271=$X$15,"","○")</f>
        <v/>
      </c>
      <c r="P271" s="351">
        <v>41.8</v>
      </c>
      <c r="Q271" s="379" t="s">
        <v>504</v>
      </c>
      <c r="R271" s="273" t="str">
        <f>IF(S271=$Z$15,"","○")</f>
        <v/>
      </c>
      <c r="S271" s="351">
        <v>2.0199999999999999E-2</v>
      </c>
      <c r="T271" s="390" t="s">
        <v>276</v>
      </c>
      <c r="X271" s="355">
        <v>41.8</v>
      </c>
      <c r="Y271" s="443" t="s">
        <v>504</v>
      </c>
      <c r="Z271" s="355">
        <v>2.0199999999999999E-2</v>
      </c>
      <c r="AA271" s="439" t="s">
        <v>56</v>
      </c>
    </row>
    <row r="272" spans="1:27" ht="15" customHeight="1" x14ac:dyDescent="0.4">
      <c r="A272" s="709"/>
      <c r="B272" s="656" t="s">
        <v>15</v>
      </c>
      <c r="C272" s="657"/>
      <c r="D272" s="657"/>
      <c r="E272" s="658"/>
      <c r="F272" s="319"/>
      <c r="G272" s="318" t="s">
        <v>463</v>
      </c>
      <c r="H272" s="320" t="str">
        <f t="shared" si="32"/>
        <v/>
      </c>
      <c r="I272" s="319"/>
      <c r="J272" s="318" t="s">
        <v>463</v>
      </c>
      <c r="K272" s="320" t="str">
        <f t="shared" si="33"/>
        <v/>
      </c>
      <c r="L272" s="320" t="str">
        <f t="shared" si="34"/>
        <v/>
      </c>
      <c r="M272" s="321" t="str">
        <f t="shared" si="35"/>
        <v/>
      </c>
      <c r="N272" s="285"/>
      <c r="O272" s="449" t="str">
        <f>IF(P272=$X$16,"","○")</f>
        <v/>
      </c>
      <c r="P272" s="380">
        <v>40</v>
      </c>
      <c r="Q272" s="379" t="s">
        <v>17</v>
      </c>
      <c r="R272" s="273" t="str">
        <f>IF(S272=$Z$16,"","○")</f>
        <v/>
      </c>
      <c r="S272" s="351">
        <v>2.0400000000000001E-2</v>
      </c>
      <c r="T272" s="390" t="s">
        <v>276</v>
      </c>
      <c r="X272" s="397">
        <v>40</v>
      </c>
      <c r="Y272" s="443" t="s">
        <v>17</v>
      </c>
      <c r="Z272" s="355">
        <v>2.0400000000000001E-2</v>
      </c>
      <c r="AA272" s="439" t="s">
        <v>56</v>
      </c>
    </row>
    <row r="273" spans="1:32" ht="15" customHeight="1" x14ac:dyDescent="0.4">
      <c r="A273" s="709"/>
      <c r="B273" s="656" t="s">
        <v>18</v>
      </c>
      <c r="C273" s="657"/>
      <c r="D273" s="657"/>
      <c r="E273" s="658"/>
      <c r="F273" s="319"/>
      <c r="G273" s="318" t="s">
        <v>463</v>
      </c>
      <c r="H273" s="320" t="str">
        <f t="shared" si="32"/>
        <v/>
      </c>
      <c r="I273" s="319"/>
      <c r="J273" s="318" t="s">
        <v>463</v>
      </c>
      <c r="K273" s="320" t="str">
        <f t="shared" si="33"/>
        <v/>
      </c>
      <c r="L273" s="320" t="str">
        <f t="shared" si="34"/>
        <v/>
      </c>
      <c r="M273" s="321" t="str">
        <f t="shared" si="35"/>
        <v/>
      </c>
      <c r="N273" s="285"/>
      <c r="O273" s="449" t="str">
        <f>IF(P273=$X$17,"","○")</f>
        <v/>
      </c>
      <c r="P273" s="351">
        <v>34.1</v>
      </c>
      <c r="Q273" s="379" t="s">
        <v>17</v>
      </c>
      <c r="R273" s="273" t="str">
        <f>IF(S273=$Z$17,"","○")</f>
        <v/>
      </c>
      <c r="S273" s="351">
        <v>2.4500000000000001E-2</v>
      </c>
      <c r="T273" s="390" t="s">
        <v>276</v>
      </c>
      <c r="X273" s="355">
        <v>34.1</v>
      </c>
      <c r="Y273" s="443" t="s">
        <v>17</v>
      </c>
      <c r="Z273" s="355">
        <v>2.4500000000000001E-2</v>
      </c>
      <c r="AA273" s="439" t="s">
        <v>56</v>
      </c>
    </row>
    <row r="274" spans="1:32" ht="15" customHeight="1" x14ac:dyDescent="0.4">
      <c r="A274" s="709"/>
      <c r="B274" s="659" t="s">
        <v>19</v>
      </c>
      <c r="C274" s="696" t="s">
        <v>20</v>
      </c>
      <c r="D274" s="696"/>
      <c r="E274" s="696"/>
      <c r="F274" s="319"/>
      <c r="G274" s="318" t="s">
        <v>463</v>
      </c>
      <c r="H274" s="320" t="str">
        <f t="shared" si="32"/>
        <v/>
      </c>
      <c r="I274" s="319"/>
      <c r="J274" s="318" t="s">
        <v>463</v>
      </c>
      <c r="K274" s="320" t="str">
        <f t="shared" si="33"/>
        <v/>
      </c>
      <c r="L274" s="320" t="str">
        <f t="shared" si="34"/>
        <v/>
      </c>
      <c r="M274" s="321" t="str">
        <f t="shared" si="35"/>
        <v/>
      </c>
      <c r="N274" s="285"/>
      <c r="O274" s="449" t="str">
        <f>IF(P274=$X$18,"","○")</f>
        <v/>
      </c>
      <c r="P274" s="351">
        <v>50.1</v>
      </c>
      <c r="Q274" s="379" t="s">
        <v>91</v>
      </c>
      <c r="R274" s="273" t="str">
        <f>IF(S274=$Z$18,"","○")</f>
        <v/>
      </c>
      <c r="S274" s="351">
        <v>1.6299999999999999E-2</v>
      </c>
      <c r="T274" s="390" t="s">
        <v>276</v>
      </c>
      <c r="X274" s="355">
        <v>50.1</v>
      </c>
      <c r="Y274" s="443" t="s">
        <v>91</v>
      </c>
      <c r="Z274" s="355">
        <v>1.6299999999999999E-2</v>
      </c>
      <c r="AA274" s="439" t="s">
        <v>56</v>
      </c>
    </row>
    <row r="275" spans="1:32" ht="15" customHeight="1" x14ac:dyDescent="0.4">
      <c r="A275" s="709"/>
      <c r="B275" s="659"/>
      <c r="C275" s="696" t="s">
        <v>21</v>
      </c>
      <c r="D275" s="696"/>
      <c r="E275" s="696"/>
      <c r="F275" s="319"/>
      <c r="G275" s="318" t="s">
        <v>262</v>
      </c>
      <c r="H275" s="320" t="str">
        <f t="shared" si="32"/>
        <v/>
      </c>
      <c r="I275" s="319"/>
      <c r="J275" s="318" t="s">
        <v>262</v>
      </c>
      <c r="K275" s="320" t="str">
        <f t="shared" si="33"/>
        <v/>
      </c>
      <c r="L275" s="320" t="str">
        <f t="shared" si="34"/>
        <v/>
      </c>
      <c r="M275" s="321" t="str">
        <f t="shared" si="35"/>
        <v/>
      </c>
      <c r="N275" s="285"/>
      <c r="O275" s="449" t="str">
        <f>IF(P275=$X$19,"","○")</f>
        <v/>
      </c>
      <c r="P275" s="351">
        <v>46.1</v>
      </c>
      <c r="Q275" s="379" t="s">
        <v>468</v>
      </c>
      <c r="R275" s="273" t="str">
        <f>IF(S275=$Z$19,"","○")</f>
        <v/>
      </c>
      <c r="S275" s="351">
        <v>1.44E-2</v>
      </c>
      <c r="T275" s="390" t="s">
        <v>276</v>
      </c>
      <c r="X275" s="355">
        <v>46.1</v>
      </c>
      <c r="Y275" s="443" t="s">
        <v>468</v>
      </c>
      <c r="Z275" s="355">
        <v>1.44E-2</v>
      </c>
      <c r="AA275" s="439" t="s">
        <v>56</v>
      </c>
    </row>
    <row r="276" spans="1:32" ht="15" customHeight="1" x14ac:dyDescent="0.4">
      <c r="A276" s="709"/>
      <c r="B276" s="659" t="s">
        <v>402</v>
      </c>
      <c r="C276" s="696" t="s">
        <v>22</v>
      </c>
      <c r="D276" s="696"/>
      <c r="E276" s="696"/>
      <c r="F276" s="319"/>
      <c r="G276" s="318" t="s">
        <v>463</v>
      </c>
      <c r="H276" s="320" t="str">
        <f t="shared" si="32"/>
        <v/>
      </c>
      <c r="I276" s="319"/>
      <c r="J276" s="318" t="s">
        <v>463</v>
      </c>
      <c r="K276" s="320" t="str">
        <f t="shared" si="33"/>
        <v/>
      </c>
      <c r="L276" s="320" t="str">
        <f t="shared" si="34"/>
        <v/>
      </c>
      <c r="M276" s="321" t="str">
        <f t="shared" si="35"/>
        <v/>
      </c>
      <c r="N276" s="285"/>
      <c r="O276" s="449" t="str">
        <f>IF(P276=$X$20,"","○")</f>
        <v/>
      </c>
      <c r="P276" s="351">
        <v>54.7</v>
      </c>
      <c r="Q276" s="379" t="s">
        <v>91</v>
      </c>
      <c r="R276" s="273" t="str">
        <f>IF(S276=$Z$20,"","○")</f>
        <v/>
      </c>
      <c r="S276" s="351">
        <v>1.3899999999999999E-2</v>
      </c>
      <c r="T276" s="390" t="s">
        <v>276</v>
      </c>
      <c r="X276" s="355">
        <v>54.7</v>
      </c>
      <c r="Y276" s="443" t="s">
        <v>91</v>
      </c>
      <c r="Z276" s="355">
        <v>1.3899999999999999E-2</v>
      </c>
      <c r="AA276" s="439" t="s">
        <v>56</v>
      </c>
    </row>
    <row r="277" spans="1:32" ht="15" customHeight="1" thickBot="1" x14ac:dyDescent="0.45">
      <c r="A277" s="709"/>
      <c r="B277" s="659"/>
      <c r="C277" s="696" t="s">
        <v>50</v>
      </c>
      <c r="D277" s="696"/>
      <c r="E277" s="696"/>
      <c r="F277" s="319"/>
      <c r="G277" s="318" t="s">
        <v>262</v>
      </c>
      <c r="H277" s="320" t="str">
        <f t="shared" si="32"/>
        <v/>
      </c>
      <c r="I277" s="319"/>
      <c r="J277" s="318" t="s">
        <v>262</v>
      </c>
      <c r="K277" s="320" t="str">
        <f t="shared" si="33"/>
        <v/>
      </c>
      <c r="L277" s="320" t="str">
        <f t="shared" si="34"/>
        <v/>
      </c>
      <c r="M277" s="321" t="str">
        <f t="shared" si="35"/>
        <v/>
      </c>
      <c r="N277" s="285"/>
      <c r="O277" s="449" t="str">
        <f>IF(P277=$X$21,"","○")</f>
        <v/>
      </c>
      <c r="P277" s="381">
        <v>38.4</v>
      </c>
      <c r="Q277" s="382" t="s">
        <v>468</v>
      </c>
      <c r="R277" s="273" t="str">
        <f>IF(S277=$Z$21,"","○")</f>
        <v/>
      </c>
      <c r="S277" s="381">
        <v>1.3899999999999999E-2</v>
      </c>
      <c r="T277" s="391" t="s">
        <v>276</v>
      </c>
      <c r="X277" s="355">
        <v>38.4</v>
      </c>
      <c r="Y277" s="443" t="s">
        <v>468</v>
      </c>
      <c r="Z277" s="355">
        <v>1.3899999999999999E-2</v>
      </c>
      <c r="AA277" s="439" t="s">
        <v>56</v>
      </c>
    </row>
    <row r="278" spans="1:32" ht="15" customHeight="1" x14ac:dyDescent="0.4">
      <c r="A278" s="709"/>
      <c r="B278" s="642" t="s">
        <v>23</v>
      </c>
      <c r="C278" s="717" t="s">
        <v>490</v>
      </c>
      <c r="D278" s="717"/>
      <c r="E278" s="717"/>
      <c r="F278" s="319"/>
      <c r="G278" s="318" t="s">
        <v>463</v>
      </c>
      <c r="H278" s="320" t="str">
        <f t="shared" si="32"/>
        <v/>
      </c>
      <c r="I278" s="319"/>
      <c r="J278" s="318" t="s">
        <v>463</v>
      </c>
      <c r="K278" s="320" t="str">
        <f t="shared" si="33"/>
        <v/>
      </c>
      <c r="L278" s="320" t="str">
        <f t="shared" si="34"/>
        <v/>
      </c>
      <c r="M278" s="321" t="str">
        <f t="shared" si="35"/>
        <v/>
      </c>
      <c r="N278" s="285"/>
      <c r="O278" s="449" t="str">
        <f>IF(P278=$X$22,"","○")</f>
        <v/>
      </c>
      <c r="P278" s="383">
        <v>28.7</v>
      </c>
      <c r="Q278" s="384" t="s">
        <v>17</v>
      </c>
      <c r="R278" s="273" t="str">
        <f>IF(S278=$Z$22,"","○")</f>
        <v/>
      </c>
      <c r="S278" s="392">
        <v>2.46E-2</v>
      </c>
      <c r="T278" s="384" t="s">
        <v>276</v>
      </c>
      <c r="X278" s="398">
        <v>28.7</v>
      </c>
      <c r="Y278" s="443" t="s">
        <v>17</v>
      </c>
      <c r="Z278" s="355">
        <v>2.46E-2</v>
      </c>
      <c r="AA278" s="439" t="s">
        <v>56</v>
      </c>
    </row>
    <row r="279" spans="1:32" ht="15" customHeight="1" thickBot="1" x14ac:dyDescent="0.45">
      <c r="A279" s="709"/>
      <c r="B279" s="642"/>
      <c r="C279" s="717" t="s">
        <v>24</v>
      </c>
      <c r="D279" s="717"/>
      <c r="E279" s="717"/>
      <c r="F279" s="319"/>
      <c r="G279" s="318" t="s">
        <v>463</v>
      </c>
      <c r="H279" s="320" t="str">
        <f t="shared" si="32"/>
        <v/>
      </c>
      <c r="I279" s="319"/>
      <c r="J279" s="318" t="s">
        <v>463</v>
      </c>
      <c r="K279" s="320" t="str">
        <f t="shared" si="33"/>
        <v/>
      </c>
      <c r="L279" s="320" t="str">
        <f t="shared" si="34"/>
        <v/>
      </c>
      <c r="M279" s="321" t="str">
        <f t="shared" si="35"/>
        <v/>
      </c>
      <c r="N279" s="285"/>
      <c r="O279" s="449" t="str">
        <f>IF(P279=$X$23,"","○")</f>
        <v/>
      </c>
      <c r="P279" s="385">
        <v>26.1</v>
      </c>
      <c r="Q279" s="386" t="s">
        <v>17</v>
      </c>
      <c r="R279" s="273" t="str">
        <f>IF(S279=$Z$23,"","○")</f>
        <v/>
      </c>
      <c r="S279" s="385">
        <v>2.4299999999999999E-2</v>
      </c>
      <c r="T279" s="386" t="s">
        <v>276</v>
      </c>
      <c r="X279" s="355">
        <v>26.1</v>
      </c>
      <c r="Y279" s="443" t="s">
        <v>17</v>
      </c>
      <c r="Z279" s="355">
        <v>2.4299999999999999E-2</v>
      </c>
      <c r="AA279" s="439" t="s">
        <v>56</v>
      </c>
    </row>
    <row r="280" spans="1:32" ht="15" customHeight="1" x14ac:dyDescent="0.4">
      <c r="A280" s="709"/>
      <c r="B280" s="642"/>
      <c r="C280" s="696" t="s">
        <v>25</v>
      </c>
      <c r="D280" s="696"/>
      <c r="E280" s="696"/>
      <c r="F280" s="319"/>
      <c r="G280" s="318" t="s">
        <v>463</v>
      </c>
      <c r="H280" s="320" t="str">
        <f t="shared" si="32"/>
        <v/>
      </c>
      <c r="I280" s="319"/>
      <c r="J280" s="318" t="s">
        <v>463</v>
      </c>
      <c r="K280" s="320" t="str">
        <f t="shared" si="33"/>
        <v/>
      </c>
      <c r="L280" s="320" t="str">
        <f t="shared" si="34"/>
        <v/>
      </c>
      <c r="M280" s="321" t="str">
        <f t="shared" si="35"/>
        <v/>
      </c>
      <c r="N280" s="285"/>
      <c r="O280" s="449" t="str">
        <f>IF(P280=$X$24,"","○")</f>
        <v/>
      </c>
      <c r="P280" s="387">
        <v>27.8</v>
      </c>
      <c r="Q280" s="388" t="s">
        <v>17</v>
      </c>
      <c r="R280" s="273" t="str">
        <f>IF(S280=$Z$24,"","○")</f>
        <v/>
      </c>
      <c r="S280" s="387">
        <v>2.5899999999999999E-2</v>
      </c>
      <c r="T280" s="393" t="s">
        <v>276</v>
      </c>
      <c r="X280" s="355">
        <v>27.8</v>
      </c>
      <c r="Y280" s="443" t="s">
        <v>17</v>
      </c>
      <c r="Z280" s="355">
        <v>2.5899999999999999E-2</v>
      </c>
      <c r="AA280" s="439" t="s">
        <v>56</v>
      </c>
    </row>
    <row r="281" spans="1:32" ht="15" customHeight="1" x14ac:dyDescent="0.4">
      <c r="A281" s="709"/>
      <c r="B281" s="642" t="s">
        <v>26</v>
      </c>
      <c r="C281" s="642"/>
      <c r="D281" s="642"/>
      <c r="E281" s="642"/>
      <c r="F281" s="319"/>
      <c r="G281" s="318" t="s">
        <v>463</v>
      </c>
      <c r="H281" s="320" t="str">
        <f t="shared" si="32"/>
        <v/>
      </c>
      <c r="I281" s="319"/>
      <c r="J281" s="318" t="s">
        <v>463</v>
      </c>
      <c r="K281" s="320" t="str">
        <f t="shared" si="33"/>
        <v/>
      </c>
      <c r="L281" s="320" t="str">
        <f t="shared" si="34"/>
        <v/>
      </c>
      <c r="M281" s="321" t="str">
        <f t="shared" si="35"/>
        <v/>
      </c>
      <c r="N281" s="285"/>
      <c r="O281" s="449" t="str">
        <f>IF(P281=$X$25,"","○")</f>
        <v/>
      </c>
      <c r="P281" s="380">
        <v>29</v>
      </c>
      <c r="Q281" s="379" t="s">
        <v>17</v>
      </c>
      <c r="R281" s="273" t="str">
        <f>IF(S281=$Z$25,"","○")</f>
        <v/>
      </c>
      <c r="S281" s="351">
        <v>2.9899999999999999E-2</v>
      </c>
      <c r="T281" s="390" t="s">
        <v>276</v>
      </c>
      <c r="X281" s="397">
        <v>29</v>
      </c>
      <c r="Y281" s="443" t="s">
        <v>17</v>
      </c>
      <c r="Z281" s="355">
        <v>2.9899999999999999E-2</v>
      </c>
      <c r="AA281" s="439" t="s">
        <v>56</v>
      </c>
    </row>
    <row r="282" spans="1:32" ht="15" customHeight="1" x14ac:dyDescent="0.4">
      <c r="A282" s="709"/>
      <c r="B282" s="642" t="s">
        <v>27</v>
      </c>
      <c r="C282" s="642"/>
      <c r="D282" s="642"/>
      <c r="E282" s="642"/>
      <c r="F282" s="319"/>
      <c r="G282" s="318" t="s">
        <v>463</v>
      </c>
      <c r="H282" s="320" t="str">
        <f t="shared" si="32"/>
        <v/>
      </c>
      <c r="I282" s="319"/>
      <c r="J282" s="318" t="s">
        <v>463</v>
      </c>
      <c r="K282" s="320" t="str">
        <f t="shared" si="33"/>
        <v/>
      </c>
      <c r="L282" s="320" t="str">
        <f t="shared" si="34"/>
        <v/>
      </c>
      <c r="M282" s="321" t="str">
        <f t="shared" si="35"/>
        <v/>
      </c>
      <c r="N282" s="285"/>
      <c r="O282" s="449" t="str">
        <f>IF(P282=$X$26,"","○")</f>
        <v/>
      </c>
      <c r="P282" s="351">
        <v>37.299999999999997</v>
      </c>
      <c r="Q282" s="379" t="s">
        <v>17</v>
      </c>
      <c r="R282" s="273" t="str">
        <f>IF(S282=$Z$26,"","○")</f>
        <v/>
      </c>
      <c r="S282" s="351">
        <v>2.0899999999999998E-2</v>
      </c>
      <c r="T282" s="390" t="s">
        <v>276</v>
      </c>
      <c r="X282" s="355">
        <v>37.299999999999997</v>
      </c>
      <c r="Y282" s="443" t="s">
        <v>17</v>
      </c>
      <c r="Z282" s="355">
        <v>2.0899999999999998E-2</v>
      </c>
      <c r="AA282" s="439" t="s">
        <v>56</v>
      </c>
    </row>
    <row r="283" spans="1:32" ht="15" customHeight="1" x14ac:dyDescent="0.4">
      <c r="A283" s="709"/>
      <c r="B283" s="642" t="s">
        <v>28</v>
      </c>
      <c r="C283" s="642"/>
      <c r="D283" s="642"/>
      <c r="E283" s="642"/>
      <c r="F283" s="319"/>
      <c r="G283" s="318" t="s">
        <v>262</v>
      </c>
      <c r="H283" s="320" t="str">
        <f t="shared" si="32"/>
        <v/>
      </c>
      <c r="I283" s="319"/>
      <c r="J283" s="318" t="s">
        <v>262</v>
      </c>
      <c r="K283" s="320" t="str">
        <f t="shared" si="33"/>
        <v/>
      </c>
      <c r="L283" s="320" t="str">
        <f t="shared" si="34"/>
        <v/>
      </c>
      <c r="M283" s="321" t="str">
        <f t="shared" si="35"/>
        <v/>
      </c>
      <c r="N283" s="285"/>
      <c r="O283" s="449" t="str">
        <f>IF(P283=$X$27,"","○")</f>
        <v/>
      </c>
      <c r="P283" s="351">
        <v>18.399999999999999</v>
      </c>
      <c r="Q283" s="379" t="s">
        <v>468</v>
      </c>
      <c r="R283" s="273" t="str">
        <f>IF(S283=$Z$27,"","○")</f>
        <v/>
      </c>
      <c r="S283" s="394">
        <v>1.09E-2</v>
      </c>
      <c r="T283" s="390" t="s">
        <v>276</v>
      </c>
      <c r="X283" s="355">
        <v>18.399999999999999</v>
      </c>
      <c r="Y283" s="443" t="s">
        <v>468</v>
      </c>
      <c r="Z283" s="374">
        <v>1.09E-2</v>
      </c>
      <c r="AA283" s="439" t="s">
        <v>56</v>
      </c>
    </row>
    <row r="284" spans="1:32" ht="15" customHeight="1" x14ac:dyDescent="0.4">
      <c r="A284" s="709"/>
      <c r="B284" s="642" t="s">
        <v>29</v>
      </c>
      <c r="C284" s="642"/>
      <c r="D284" s="642"/>
      <c r="E284" s="642"/>
      <c r="F284" s="319"/>
      <c r="G284" s="318" t="s">
        <v>262</v>
      </c>
      <c r="H284" s="320" t="str">
        <f t="shared" si="32"/>
        <v/>
      </c>
      <c r="I284" s="319"/>
      <c r="J284" s="318" t="s">
        <v>262</v>
      </c>
      <c r="K284" s="320" t="str">
        <f t="shared" si="33"/>
        <v/>
      </c>
      <c r="L284" s="320" t="str">
        <f t="shared" si="34"/>
        <v/>
      </c>
      <c r="M284" s="321" t="str">
        <f t="shared" si="35"/>
        <v/>
      </c>
      <c r="N284" s="285"/>
      <c r="O284" s="449" t="str">
        <f>IF(P284=$X$28,"","○")</f>
        <v/>
      </c>
      <c r="P284" s="351">
        <v>3.23</v>
      </c>
      <c r="Q284" s="379" t="s">
        <v>468</v>
      </c>
      <c r="R284" s="273" t="str">
        <f>IF(S284=$Z$28,"","○")</f>
        <v/>
      </c>
      <c r="S284" s="351">
        <v>2.64E-2</v>
      </c>
      <c r="T284" s="390" t="s">
        <v>276</v>
      </c>
      <c r="X284" s="355">
        <v>3.23</v>
      </c>
      <c r="Y284" s="443" t="s">
        <v>468</v>
      </c>
      <c r="Z284" s="355">
        <v>2.64E-2</v>
      </c>
      <c r="AA284" s="439" t="s">
        <v>56</v>
      </c>
    </row>
    <row r="285" spans="1:32" ht="15" customHeight="1" x14ac:dyDescent="0.4">
      <c r="A285" s="709"/>
      <c r="B285" s="642" t="s">
        <v>30</v>
      </c>
      <c r="C285" s="642"/>
      <c r="D285" s="642"/>
      <c r="E285" s="642"/>
      <c r="F285" s="319"/>
      <c r="G285" s="318" t="s">
        <v>262</v>
      </c>
      <c r="H285" s="320" t="str">
        <f t="shared" si="32"/>
        <v/>
      </c>
      <c r="I285" s="319"/>
      <c r="J285" s="318" t="s">
        <v>262</v>
      </c>
      <c r="K285" s="320" t="str">
        <f t="shared" si="33"/>
        <v/>
      </c>
      <c r="L285" s="320" t="str">
        <f t="shared" si="34"/>
        <v/>
      </c>
      <c r="M285" s="321" t="str">
        <f t="shared" si="35"/>
        <v/>
      </c>
      <c r="N285" s="285"/>
      <c r="O285" s="449" t="str">
        <f>IF(P285=$X$29,"","○")</f>
        <v/>
      </c>
      <c r="P285" s="381">
        <v>7.53</v>
      </c>
      <c r="Q285" s="382" t="s">
        <v>468</v>
      </c>
      <c r="R285" s="275" t="str">
        <f>IF(S285=$Z$29,"","○")</f>
        <v/>
      </c>
      <c r="S285" s="395">
        <v>4.2000000000000003E-2</v>
      </c>
      <c r="T285" s="390" t="s">
        <v>276</v>
      </c>
      <c r="X285" s="355">
        <v>7.53</v>
      </c>
      <c r="Y285" s="399" t="s">
        <v>468</v>
      </c>
      <c r="Z285" s="400">
        <v>4.2000000000000003E-2</v>
      </c>
      <c r="AA285" s="440" t="s">
        <v>56</v>
      </c>
    </row>
    <row r="286" spans="1:32" ht="15" customHeight="1" x14ac:dyDescent="0.4">
      <c r="A286" s="709"/>
      <c r="B286" s="710" t="s">
        <v>405</v>
      </c>
      <c r="C286" s="713"/>
      <c r="D286" s="489"/>
      <c r="E286" s="490"/>
      <c r="F286" s="347"/>
      <c r="G286" s="350"/>
      <c r="H286" s="348" t="str">
        <f t="shared" si="32"/>
        <v/>
      </c>
      <c r="I286" s="347"/>
      <c r="J286" s="350"/>
      <c r="K286" s="348" t="str">
        <f>IF(I286="","",I286*P286)</f>
        <v/>
      </c>
      <c r="L286" s="348" t="str">
        <f>IF(F286="",IF(I286="","",-(I286*P286)),(F286-I286)*P286)</f>
        <v/>
      </c>
      <c r="M286" s="349" t="str">
        <f>IF(L286="","",L286*S286*44/12)</f>
        <v/>
      </c>
      <c r="N286" s="285"/>
      <c r="O286" s="277"/>
      <c r="P286" s="351"/>
      <c r="Q286" s="352"/>
      <c r="R286" s="278"/>
      <c r="S286" s="351"/>
      <c r="T286" s="353"/>
      <c r="X286" s="286"/>
      <c r="Y286" s="354"/>
      <c r="Z286" s="355"/>
      <c r="AA286" s="439"/>
      <c r="AE286" s="52"/>
      <c r="AF286" s="52"/>
    </row>
    <row r="287" spans="1:32" ht="15" customHeight="1" x14ac:dyDescent="0.4">
      <c r="A287" s="709"/>
      <c r="B287" s="711"/>
      <c r="C287" s="713"/>
      <c r="D287" s="489"/>
      <c r="E287" s="490"/>
      <c r="F287" s="347"/>
      <c r="G287" s="350"/>
      <c r="H287" s="348" t="str">
        <f t="shared" si="32"/>
        <v/>
      </c>
      <c r="I287" s="347"/>
      <c r="J287" s="350"/>
      <c r="K287" s="348" t="str">
        <f>IF(I287="","",I287*P287)</f>
        <v/>
      </c>
      <c r="L287" s="348" t="str">
        <f>IF(F287="",IF(I287="","",-(I287*P287)),(F287-I287)*P287)</f>
        <v/>
      </c>
      <c r="M287" s="349" t="str">
        <f t="shared" ref="M287:M290" si="36">IF(L287="","",L287*S287*44/12)</f>
        <v/>
      </c>
      <c r="N287" s="285"/>
      <c r="O287" s="356"/>
      <c r="P287" s="351"/>
      <c r="Q287" s="352"/>
      <c r="R287" s="278"/>
      <c r="S287" s="351"/>
      <c r="T287" s="352"/>
      <c r="X287" s="286"/>
      <c r="Y287" s="451"/>
      <c r="Z287" s="355"/>
      <c r="AA287" s="439"/>
      <c r="AE287" s="52"/>
      <c r="AF287" s="52"/>
    </row>
    <row r="288" spans="1:32" ht="15" customHeight="1" x14ac:dyDescent="0.4">
      <c r="A288" s="709"/>
      <c r="B288" s="711"/>
      <c r="C288" s="713"/>
      <c r="D288" s="489"/>
      <c r="E288" s="490"/>
      <c r="F288" s="347"/>
      <c r="G288" s="350"/>
      <c r="H288" s="348" t="str">
        <f t="shared" si="32"/>
        <v/>
      </c>
      <c r="I288" s="347"/>
      <c r="J288" s="350"/>
      <c r="K288" s="348" t="str">
        <f>IF(I288="","",I288*P288)</f>
        <v/>
      </c>
      <c r="L288" s="348" t="str">
        <f t="shared" ref="L288:L290" si="37">IF(F288="",IF(I288="","",-(I288*P288)),(F288-I288)*P288)</f>
        <v/>
      </c>
      <c r="M288" s="349" t="str">
        <f t="shared" si="36"/>
        <v/>
      </c>
      <c r="N288" s="285"/>
      <c r="O288" s="356"/>
      <c r="P288" s="351"/>
      <c r="Q288" s="352"/>
      <c r="R288" s="278"/>
      <c r="S288" s="351"/>
      <c r="T288" s="352"/>
      <c r="X288" s="286"/>
      <c r="Y288" s="451"/>
      <c r="Z288" s="355"/>
      <c r="AA288" s="439"/>
      <c r="AE288" s="52"/>
      <c r="AF288" s="52"/>
    </row>
    <row r="289" spans="1:32" ht="15" customHeight="1" x14ac:dyDescent="0.4">
      <c r="A289" s="709"/>
      <c r="B289" s="711"/>
      <c r="C289" s="713"/>
      <c r="D289" s="489"/>
      <c r="E289" s="490"/>
      <c r="F289" s="347"/>
      <c r="G289" s="350"/>
      <c r="H289" s="348" t="str">
        <f t="shared" si="32"/>
        <v/>
      </c>
      <c r="I289" s="347"/>
      <c r="J289" s="350"/>
      <c r="K289" s="348" t="str">
        <f>IF(I289="","",I289*P289)</f>
        <v/>
      </c>
      <c r="L289" s="348" t="str">
        <f t="shared" si="37"/>
        <v/>
      </c>
      <c r="M289" s="349" t="str">
        <f t="shared" si="36"/>
        <v/>
      </c>
      <c r="N289" s="285"/>
      <c r="O289" s="356"/>
      <c r="P289" s="351"/>
      <c r="Q289" s="352"/>
      <c r="R289" s="276"/>
      <c r="S289" s="351"/>
      <c r="T289" s="352"/>
      <c r="X289" s="286"/>
      <c r="Y289" s="451"/>
      <c r="Z289" s="355"/>
      <c r="AA289" s="439"/>
      <c r="AE289" s="52"/>
      <c r="AF289" s="52"/>
    </row>
    <row r="290" spans="1:32" ht="15" customHeight="1" x14ac:dyDescent="0.4">
      <c r="A290" s="709"/>
      <c r="B290" s="712"/>
      <c r="C290" s="713"/>
      <c r="D290" s="489"/>
      <c r="E290" s="490"/>
      <c r="F290" s="347"/>
      <c r="G290" s="350"/>
      <c r="H290" s="348" t="str">
        <f t="shared" si="32"/>
        <v/>
      </c>
      <c r="I290" s="347"/>
      <c r="J290" s="350"/>
      <c r="K290" s="348" t="str">
        <f>IF(I290="","",I290*P290)</f>
        <v/>
      </c>
      <c r="L290" s="348" t="str">
        <f t="shared" si="37"/>
        <v/>
      </c>
      <c r="M290" s="349" t="str">
        <f t="shared" si="36"/>
        <v/>
      </c>
      <c r="N290" s="285"/>
      <c r="O290" s="279"/>
      <c r="P290" s="351"/>
      <c r="Q290" s="352"/>
      <c r="R290" s="451"/>
      <c r="S290" s="351"/>
      <c r="T290" s="352"/>
      <c r="X290" s="286"/>
      <c r="Y290" s="451"/>
      <c r="Z290" s="355"/>
      <c r="AA290" s="439"/>
      <c r="AE290" s="52"/>
      <c r="AF290" s="52"/>
    </row>
    <row r="291" spans="1:32" ht="15" customHeight="1" x14ac:dyDescent="0.4">
      <c r="A291" s="709"/>
      <c r="B291" s="651" t="s">
        <v>54</v>
      </c>
      <c r="C291" s="651"/>
      <c r="D291" s="651"/>
      <c r="E291" s="651"/>
      <c r="F291" s="651"/>
      <c r="G291" s="651"/>
      <c r="H291" s="651"/>
      <c r="I291" s="651"/>
      <c r="J291" s="651"/>
      <c r="K291" s="651"/>
      <c r="L291" s="651"/>
      <c r="M291" s="349" t="str">
        <f>IF(SUM(M264:M290)=0,"",SUM(M264:M290))</f>
        <v/>
      </c>
      <c r="N291" s="285"/>
      <c r="O291" s="279"/>
      <c r="P291" s="278"/>
      <c r="Q291" s="310"/>
      <c r="R291" s="278"/>
      <c r="S291" s="281"/>
      <c r="T291" s="280"/>
      <c r="U291" s="279"/>
      <c r="V291" s="279"/>
      <c r="X291" s="451"/>
      <c r="Y291" s="451"/>
      <c r="Z291" s="355"/>
      <c r="AA291" s="439"/>
      <c r="AE291" s="52"/>
      <c r="AF291" s="52"/>
    </row>
    <row r="292" spans="1:32" ht="21.75" customHeight="1" x14ac:dyDescent="0.4">
      <c r="A292" s="709"/>
      <c r="B292" s="660"/>
      <c r="C292" s="661"/>
      <c r="D292" s="661"/>
      <c r="E292" s="662"/>
      <c r="F292" s="651" t="s">
        <v>1</v>
      </c>
      <c r="G292" s="651"/>
      <c r="H292" s="651"/>
      <c r="I292" s="669" t="s">
        <v>46</v>
      </c>
      <c r="J292" s="669"/>
      <c r="K292" s="669"/>
      <c r="L292" s="622" t="s">
        <v>51</v>
      </c>
      <c r="M292" s="683" t="s">
        <v>72</v>
      </c>
      <c r="N292" s="285"/>
      <c r="O292" s="279"/>
      <c r="P292" s="357"/>
      <c r="Q292" s="358"/>
      <c r="R292" s="451"/>
      <c r="S292" s="359"/>
      <c r="T292" s="360"/>
      <c r="X292" s="286"/>
      <c r="Y292" s="451"/>
      <c r="Z292" s="355"/>
      <c r="AA292" s="439"/>
      <c r="AE292" s="52"/>
      <c r="AF292" s="52"/>
    </row>
    <row r="293" spans="1:32" ht="15" customHeight="1" thickBot="1" x14ac:dyDescent="0.45">
      <c r="A293" s="709"/>
      <c r="B293" s="663"/>
      <c r="C293" s="664"/>
      <c r="D293" s="664"/>
      <c r="E293" s="665"/>
      <c r="F293" s="444" t="s">
        <v>3</v>
      </c>
      <c r="G293" s="685" t="s">
        <v>491</v>
      </c>
      <c r="H293" s="687"/>
      <c r="I293" s="444" t="s">
        <v>3</v>
      </c>
      <c r="J293" s="685" t="s">
        <v>491</v>
      </c>
      <c r="K293" s="687"/>
      <c r="L293" s="623"/>
      <c r="M293" s="684"/>
      <c r="N293" s="285"/>
      <c r="O293" s="279"/>
      <c r="P293" s="357"/>
      <c r="Q293" s="358"/>
      <c r="R293" s="451"/>
      <c r="S293" s="359"/>
      <c r="T293" s="360"/>
      <c r="X293" s="286"/>
      <c r="Y293" s="451"/>
      <c r="Z293" s="355"/>
      <c r="AA293" s="439"/>
      <c r="AE293" s="52"/>
      <c r="AF293" s="52"/>
    </row>
    <row r="294" spans="1:32" ht="15" customHeight="1" thickTop="1" thickBot="1" x14ac:dyDescent="0.45">
      <c r="A294" s="709"/>
      <c r="B294" s="666"/>
      <c r="C294" s="667"/>
      <c r="D294" s="667"/>
      <c r="E294" s="668"/>
      <c r="F294" s="455" t="s">
        <v>66</v>
      </c>
      <c r="G294" s="686"/>
      <c r="H294" s="688"/>
      <c r="I294" s="455" t="s">
        <v>68</v>
      </c>
      <c r="J294" s="686"/>
      <c r="K294" s="688"/>
      <c r="L294" s="445" t="s">
        <v>492</v>
      </c>
      <c r="M294" s="445" t="s">
        <v>261</v>
      </c>
      <c r="N294" s="285"/>
      <c r="O294" s="361" t="s">
        <v>493</v>
      </c>
      <c r="P294" s="357"/>
      <c r="Q294" s="358"/>
      <c r="R294" s="451"/>
      <c r="S294" s="362"/>
      <c r="T294" s="363"/>
      <c r="U294" s="689" t="s">
        <v>494</v>
      </c>
      <c r="V294" s="690"/>
      <c r="X294" s="286"/>
      <c r="Y294" s="451"/>
      <c r="Z294" s="355"/>
      <c r="AA294" s="439"/>
      <c r="AE294" s="52"/>
      <c r="AF294" s="52"/>
    </row>
    <row r="295" spans="1:32" ht="15" customHeight="1" thickTop="1" thickBot="1" x14ac:dyDescent="0.45">
      <c r="A295" s="709"/>
      <c r="B295" s="691" t="s">
        <v>495</v>
      </c>
      <c r="C295" s="692"/>
      <c r="D295" s="692"/>
      <c r="E295" s="693"/>
      <c r="F295" s="347"/>
      <c r="G295" s="448" t="s">
        <v>262</v>
      </c>
      <c r="H295" s="364"/>
      <c r="I295" s="347"/>
      <c r="J295" s="448" t="s">
        <v>262</v>
      </c>
      <c r="K295" s="364"/>
      <c r="L295" s="348" t="str">
        <f>IF(F295="",IF(I295="","",F295-I295),F295-I295)</f>
        <v/>
      </c>
      <c r="M295" s="349" t="str">
        <f>IF(L295="","",L295*S295)</f>
        <v/>
      </c>
      <c r="N295" s="285"/>
      <c r="O295" s="279"/>
      <c r="P295" s="357"/>
      <c r="Q295" s="358"/>
      <c r="R295" s="365"/>
      <c r="S295" s="366"/>
      <c r="T295" s="367" t="s">
        <v>496</v>
      </c>
      <c r="U295" s="694"/>
      <c r="V295" s="695"/>
      <c r="X295" s="286"/>
      <c r="Y295" s="451"/>
      <c r="Z295" s="355"/>
      <c r="AA295" s="439"/>
      <c r="AE295" s="52"/>
      <c r="AF295" s="52"/>
    </row>
    <row r="296" spans="1:32" ht="15" customHeight="1" thickTop="1" thickBot="1" x14ac:dyDescent="0.45">
      <c r="A296" s="709"/>
      <c r="B296" s="651" t="s">
        <v>55</v>
      </c>
      <c r="C296" s="651"/>
      <c r="D296" s="651"/>
      <c r="E296" s="651"/>
      <c r="F296" s="651"/>
      <c r="G296" s="651"/>
      <c r="H296" s="651"/>
      <c r="I296" s="651"/>
      <c r="J296" s="651"/>
      <c r="K296" s="651"/>
      <c r="L296" s="651"/>
      <c r="M296" s="349" t="str">
        <f>IF(M295=0,"",M295)</f>
        <v/>
      </c>
      <c r="N296" s="285"/>
      <c r="O296" s="279" t="s">
        <v>497</v>
      </c>
      <c r="P296" s="451"/>
      <c r="Q296" s="310"/>
      <c r="R296" s="368"/>
      <c r="S296" s="369"/>
      <c r="T296" s="280"/>
      <c r="U296" s="279"/>
      <c r="V296" s="279"/>
      <c r="X296" s="451"/>
      <c r="Y296" s="451"/>
      <c r="Z296" s="355"/>
      <c r="AA296" s="439"/>
      <c r="AE296" s="52"/>
      <c r="AF296" s="52"/>
    </row>
    <row r="297" spans="1:32" ht="18" customHeight="1" thickTop="1" x14ac:dyDescent="0.15">
      <c r="A297" s="709"/>
      <c r="B297" s="670"/>
      <c r="C297" s="671"/>
      <c r="D297" s="671"/>
      <c r="E297" s="672"/>
      <c r="F297" s="651" t="s">
        <v>1</v>
      </c>
      <c r="G297" s="651"/>
      <c r="H297" s="651"/>
      <c r="I297" s="669" t="s">
        <v>46</v>
      </c>
      <c r="J297" s="669"/>
      <c r="K297" s="669"/>
      <c r="L297" s="622" t="s">
        <v>498</v>
      </c>
      <c r="M297" s="622" t="s">
        <v>72</v>
      </c>
      <c r="N297" s="452"/>
      <c r="O297" s="625" t="s">
        <v>119</v>
      </c>
      <c r="P297" s="635" t="s">
        <v>2</v>
      </c>
      <c r="Q297" s="635"/>
      <c r="R297" s="625" t="s">
        <v>119</v>
      </c>
      <c r="S297" s="635" t="s">
        <v>57</v>
      </c>
      <c r="T297" s="635"/>
      <c r="X297" s="635" t="s">
        <v>2</v>
      </c>
      <c r="Y297" s="635"/>
      <c r="Z297" s="635" t="s">
        <v>57</v>
      </c>
      <c r="AA297" s="635"/>
      <c r="AE297" s="52"/>
      <c r="AF297" s="52"/>
    </row>
    <row r="298" spans="1:32" ht="15" customHeight="1" x14ac:dyDescent="0.15">
      <c r="A298" s="709"/>
      <c r="B298" s="673"/>
      <c r="C298" s="674"/>
      <c r="D298" s="674"/>
      <c r="E298" s="675"/>
      <c r="F298" s="444" t="s">
        <v>3</v>
      </c>
      <c r="G298" s="651" t="s">
        <v>47</v>
      </c>
      <c r="H298" s="938" t="s">
        <v>48</v>
      </c>
      <c r="I298" s="444" t="s">
        <v>3</v>
      </c>
      <c r="J298" s="651" t="s">
        <v>47</v>
      </c>
      <c r="K298" s="938" t="s">
        <v>48</v>
      </c>
      <c r="L298" s="623"/>
      <c r="M298" s="623"/>
      <c r="N298" s="452"/>
      <c r="O298" s="626"/>
      <c r="P298" s="440" t="s">
        <v>3</v>
      </c>
      <c r="Q298" s="697" t="s">
        <v>83</v>
      </c>
      <c r="R298" s="626"/>
      <c r="S298" s="625" t="s">
        <v>3</v>
      </c>
      <c r="T298" s="698" t="s">
        <v>47</v>
      </c>
      <c r="X298" s="440" t="s">
        <v>3</v>
      </c>
      <c r="Y298" s="700" t="s">
        <v>83</v>
      </c>
      <c r="Z298" s="625" t="s">
        <v>3</v>
      </c>
      <c r="AA298" s="625" t="s">
        <v>47</v>
      </c>
      <c r="AE298" s="52"/>
      <c r="AF298" s="52"/>
    </row>
    <row r="299" spans="1:32" ht="15" customHeight="1" thickBot="1" x14ac:dyDescent="0.2">
      <c r="A299" s="709"/>
      <c r="B299" s="676"/>
      <c r="C299" s="677"/>
      <c r="D299" s="677"/>
      <c r="E299" s="678"/>
      <c r="F299" s="455" t="s">
        <v>66</v>
      </c>
      <c r="G299" s="651"/>
      <c r="H299" s="455" t="s">
        <v>67</v>
      </c>
      <c r="I299" s="455" t="s">
        <v>68</v>
      </c>
      <c r="J299" s="651"/>
      <c r="K299" s="455" t="s">
        <v>69</v>
      </c>
      <c r="L299" s="445" t="s">
        <v>104</v>
      </c>
      <c r="M299" s="445" t="s">
        <v>261</v>
      </c>
      <c r="N299" s="452"/>
      <c r="O299" s="627"/>
      <c r="P299" s="441" t="s">
        <v>5</v>
      </c>
      <c r="Q299" s="697"/>
      <c r="R299" s="627"/>
      <c r="S299" s="627"/>
      <c r="T299" s="699"/>
      <c r="X299" s="441" t="s">
        <v>5</v>
      </c>
      <c r="Y299" s="700"/>
      <c r="Z299" s="627"/>
      <c r="AA299" s="627"/>
      <c r="AE299" s="52"/>
      <c r="AF299" s="52"/>
    </row>
    <row r="300" spans="1:32" ht="15" customHeight="1" thickTop="1" x14ac:dyDescent="0.4">
      <c r="A300" s="709"/>
      <c r="B300" s="642" t="s">
        <v>32</v>
      </c>
      <c r="C300" s="642"/>
      <c r="D300" s="642"/>
      <c r="E300" s="642"/>
      <c r="F300" s="347"/>
      <c r="G300" s="448" t="s">
        <v>33</v>
      </c>
      <c r="H300" s="370"/>
      <c r="I300" s="347"/>
      <c r="J300" s="448" t="s">
        <v>33</v>
      </c>
      <c r="K300" s="371"/>
      <c r="L300" s="348" t="str">
        <f>IF(F300="",IF(I300="","",F300-I300),F300-I300)</f>
        <v/>
      </c>
      <c r="M300" s="349" t="str">
        <f>IF(L300="","",L300*S300)</f>
        <v/>
      </c>
      <c r="N300" s="285"/>
      <c r="O300" s="279"/>
      <c r="P300" s="281"/>
      <c r="Q300" s="282"/>
      <c r="R300" s="372" t="str">
        <f>IF(S300=$Z$44,"","○")</f>
        <v/>
      </c>
      <c r="S300" s="373">
        <v>6.54E-2</v>
      </c>
      <c r="T300" s="401" t="s">
        <v>469</v>
      </c>
      <c r="X300" s="281"/>
      <c r="Y300" s="281"/>
      <c r="Z300" s="374">
        <v>6.54E-2</v>
      </c>
      <c r="AA300" s="439" t="s">
        <v>470</v>
      </c>
      <c r="AE300" s="52"/>
      <c r="AF300" s="52"/>
    </row>
    <row r="301" spans="1:32" ht="15" customHeight="1" x14ac:dyDescent="0.4">
      <c r="A301" s="709"/>
      <c r="B301" s="642" t="s">
        <v>35</v>
      </c>
      <c r="C301" s="642"/>
      <c r="D301" s="642"/>
      <c r="E301" s="642"/>
      <c r="F301" s="347"/>
      <c r="G301" s="448" t="s">
        <v>33</v>
      </c>
      <c r="H301" s="370"/>
      <c r="I301" s="347"/>
      <c r="J301" s="448" t="s">
        <v>33</v>
      </c>
      <c r="K301" s="371"/>
      <c r="L301" s="348" t="str">
        <f>IF(F301="",IF(I301="","",F301-I301),F301-I301)</f>
        <v/>
      </c>
      <c r="M301" s="349" t="str">
        <f>IF(L301="","",L301*S301)</f>
        <v/>
      </c>
      <c r="N301" s="285"/>
      <c r="O301" s="279"/>
      <c r="P301" s="281"/>
      <c r="Q301" s="282"/>
      <c r="R301" s="372" t="str">
        <f>IF(S301=$Z$45,"","○")</f>
        <v/>
      </c>
      <c r="S301" s="375"/>
      <c r="T301" s="402" t="s">
        <v>469</v>
      </c>
      <c r="X301" s="281"/>
      <c r="Y301" s="281"/>
      <c r="Z301" s="376"/>
      <c r="AA301" s="439" t="s">
        <v>470</v>
      </c>
      <c r="AE301" s="52"/>
      <c r="AF301" s="52"/>
    </row>
    <row r="302" spans="1:32" ht="15" customHeight="1" x14ac:dyDescent="0.4">
      <c r="A302" s="709"/>
      <c r="B302" s="642" t="s">
        <v>36</v>
      </c>
      <c r="C302" s="642"/>
      <c r="D302" s="642"/>
      <c r="E302" s="642"/>
      <c r="F302" s="347"/>
      <c r="G302" s="448" t="s">
        <v>33</v>
      </c>
      <c r="H302" s="370"/>
      <c r="I302" s="347"/>
      <c r="J302" s="448" t="s">
        <v>33</v>
      </c>
      <c r="K302" s="371"/>
      <c r="L302" s="348" t="str">
        <f>IF(F302="",IF(I302="","",F302-I302),F302-I302)</f>
        <v/>
      </c>
      <c r="M302" s="349" t="str">
        <f>IF(L302="","",L302*S302)</f>
        <v/>
      </c>
      <c r="N302" s="285"/>
      <c r="O302" s="279"/>
      <c r="P302" s="281"/>
      <c r="Q302" s="282"/>
      <c r="R302" s="372" t="str">
        <f>IF(S302=$Z$46,"","○")</f>
        <v/>
      </c>
      <c r="S302" s="375"/>
      <c r="T302" s="402" t="s">
        <v>469</v>
      </c>
      <c r="X302" s="281"/>
      <c r="Y302" s="281"/>
      <c r="Z302" s="376"/>
      <c r="AA302" s="439" t="s">
        <v>470</v>
      </c>
      <c r="AE302" s="52"/>
      <c r="AF302" s="52"/>
    </row>
    <row r="303" spans="1:32" ht="15" customHeight="1" thickBot="1" x14ac:dyDescent="0.45">
      <c r="A303" s="709"/>
      <c r="B303" s="642" t="s">
        <v>37</v>
      </c>
      <c r="C303" s="642"/>
      <c r="D303" s="642"/>
      <c r="E303" s="642"/>
      <c r="F303" s="347"/>
      <c r="G303" s="448" t="s">
        <v>33</v>
      </c>
      <c r="H303" s="370"/>
      <c r="I303" s="347"/>
      <c r="J303" s="448" t="s">
        <v>33</v>
      </c>
      <c r="K303" s="371"/>
      <c r="L303" s="348" t="str">
        <f>IF(F303="",IF(I303="","",F303-I303),F303-I303)</f>
        <v/>
      </c>
      <c r="M303" s="349" t="str">
        <f>IF(L303="","",L303*S303)</f>
        <v/>
      </c>
      <c r="N303" s="285"/>
      <c r="O303" s="279"/>
      <c r="P303" s="281"/>
      <c r="Q303" s="282"/>
      <c r="R303" s="372" t="str">
        <f>IF(S303=$Z$47,"","○")</f>
        <v/>
      </c>
      <c r="S303" s="377"/>
      <c r="T303" s="403" t="s">
        <v>469</v>
      </c>
      <c r="X303" s="281"/>
      <c r="Y303" s="281"/>
      <c r="Z303" s="376"/>
      <c r="AA303" s="439" t="s">
        <v>470</v>
      </c>
      <c r="AE303" s="52"/>
      <c r="AF303" s="52"/>
    </row>
    <row r="304" spans="1:32" ht="15" customHeight="1" thickTop="1" x14ac:dyDescent="0.4">
      <c r="A304" s="709"/>
      <c r="B304" s="651" t="s">
        <v>105</v>
      </c>
      <c r="C304" s="651"/>
      <c r="D304" s="651"/>
      <c r="E304" s="651"/>
      <c r="F304" s="651"/>
      <c r="G304" s="651"/>
      <c r="H304" s="651"/>
      <c r="I304" s="651"/>
      <c r="J304" s="651"/>
      <c r="K304" s="651"/>
      <c r="L304" s="651"/>
      <c r="M304" s="349" t="str">
        <f>IF(SUM(M300:M303)=0,"",SUM(M300:M303))</f>
        <v/>
      </c>
      <c r="N304" s="285"/>
      <c r="O304" s="279" t="s">
        <v>396</v>
      </c>
      <c r="P304" s="281"/>
      <c r="Q304" s="283"/>
      <c r="R304" s="283"/>
      <c r="S304" s="281"/>
      <c r="T304" s="310"/>
      <c r="X304" s="281"/>
      <c r="Y304" s="451"/>
      <c r="Z304" s="281"/>
      <c r="AA304" s="451"/>
      <c r="AE304" s="52"/>
      <c r="AF304" s="52"/>
    </row>
    <row r="305" spans="1:27" ht="15" customHeight="1" x14ac:dyDescent="0.4">
      <c r="A305" s="651" t="s">
        <v>0</v>
      </c>
      <c r="B305" s="651"/>
      <c r="C305" s="651"/>
      <c r="D305" s="651"/>
      <c r="E305" s="651"/>
      <c r="F305" s="622" t="s">
        <v>3</v>
      </c>
      <c r="G305" s="651" t="s">
        <v>47</v>
      </c>
      <c r="H305" s="708"/>
      <c r="I305" s="622" t="s">
        <v>3</v>
      </c>
      <c r="J305" s="651" t="s">
        <v>47</v>
      </c>
      <c r="K305" s="708"/>
      <c r="L305" s="622" t="s">
        <v>51</v>
      </c>
      <c r="M305" s="683" t="s">
        <v>72</v>
      </c>
      <c r="N305" s="287"/>
      <c r="O305" s="682" t="s">
        <v>108</v>
      </c>
      <c r="P305" s="633" t="s">
        <v>388</v>
      </c>
      <c r="Q305" s="633"/>
      <c r="R305" s="632" t="s">
        <v>57</v>
      </c>
      <c r="S305" s="632"/>
      <c r="T305" s="631" t="s">
        <v>389</v>
      </c>
      <c r="U305" s="631"/>
      <c r="V305" s="632" t="s">
        <v>471</v>
      </c>
      <c r="W305" s="632"/>
      <c r="X305" s="679"/>
      <c r="Y305" s="288"/>
      <c r="Z305" s="715"/>
      <c r="AA305" s="715"/>
    </row>
    <row r="306" spans="1:27" ht="15" customHeight="1" thickBot="1" x14ac:dyDescent="0.45">
      <c r="A306" s="651"/>
      <c r="B306" s="651"/>
      <c r="C306" s="651"/>
      <c r="D306" s="651"/>
      <c r="E306" s="651"/>
      <c r="F306" s="623"/>
      <c r="G306" s="651"/>
      <c r="H306" s="708"/>
      <c r="I306" s="623"/>
      <c r="J306" s="651"/>
      <c r="K306" s="708"/>
      <c r="L306" s="623"/>
      <c r="M306" s="684"/>
      <c r="N306" s="287"/>
      <c r="O306" s="682"/>
      <c r="P306" s="634"/>
      <c r="Q306" s="634"/>
      <c r="R306" s="634" t="s">
        <v>472</v>
      </c>
      <c r="S306" s="634"/>
      <c r="T306" s="442" t="s">
        <v>392</v>
      </c>
      <c r="U306" s="442" t="s">
        <v>393</v>
      </c>
      <c r="V306" s="450" t="s">
        <v>392</v>
      </c>
      <c r="W306" s="450" t="s">
        <v>393</v>
      </c>
      <c r="X306" s="679"/>
      <c r="Y306" s="288"/>
      <c r="Z306" s="715"/>
      <c r="AA306" s="715"/>
    </row>
    <row r="307" spans="1:27" ht="15" customHeight="1" thickTop="1" x14ac:dyDescent="0.4">
      <c r="A307" s="651"/>
      <c r="B307" s="651"/>
      <c r="C307" s="651"/>
      <c r="D307" s="651"/>
      <c r="E307" s="651"/>
      <c r="F307" s="455" t="s">
        <v>66</v>
      </c>
      <c r="G307" s="651"/>
      <c r="H307" s="708"/>
      <c r="I307" s="55" t="s">
        <v>68</v>
      </c>
      <c r="J307" s="651"/>
      <c r="K307" s="708"/>
      <c r="L307" s="455" t="s">
        <v>52</v>
      </c>
      <c r="M307" s="445" t="s">
        <v>261</v>
      </c>
      <c r="N307" s="452"/>
      <c r="O307" s="289">
        <v>1</v>
      </c>
      <c r="P307" s="728"/>
      <c r="Q307" s="729"/>
      <c r="R307" s="716"/>
      <c r="S307" s="716"/>
      <c r="T307" s="313"/>
      <c r="U307" s="314"/>
      <c r="V307" s="290" t="str">
        <f>IF($R307="","",$R307*10^3*T307)</f>
        <v/>
      </c>
      <c r="W307" s="291" t="str">
        <f>IF($R307="","",$R307*10^3*U307)</f>
        <v/>
      </c>
      <c r="X307" s="679"/>
      <c r="Y307" s="451"/>
      <c r="Z307" s="715"/>
      <c r="AA307" s="715"/>
    </row>
    <row r="308" spans="1:27" ht="15" customHeight="1" x14ac:dyDescent="0.4">
      <c r="A308" s="709" t="s">
        <v>38</v>
      </c>
      <c r="B308" s="719" t="s">
        <v>387</v>
      </c>
      <c r="C308" s="720"/>
      <c r="D308" s="721"/>
      <c r="E308" s="636" t="s">
        <v>39</v>
      </c>
      <c r="F308" s="706" t="str">
        <f>IF(T311=0,"",T311)</f>
        <v/>
      </c>
      <c r="G308" s="636" t="s">
        <v>95</v>
      </c>
      <c r="H308" s="680"/>
      <c r="I308" s="680"/>
      <c r="J308" s="636" t="s">
        <v>95</v>
      </c>
      <c r="K308" s="680"/>
      <c r="L308" s="643" t="str">
        <f>IF(F308="","",F308)</f>
        <v/>
      </c>
      <c r="M308" s="645" t="str">
        <f>IF(V311=0,"",V311)</f>
        <v/>
      </c>
      <c r="N308" s="285"/>
      <c r="O308" s="289">
        <v>2</v>
      </c>
      <c r="P308" s="704"/>
      <c r="Q308" s="705"/>
      <c r="R308" s="703"/>
      <c r="S308" s="703"/>
      <c r="T308" s="292"/>
      <c r="U308" s="315"/>
      <c r="V308" s="290" t="str">
        <f t="shared" ref="V308:W310" si="38">IF($R308="","",$R308*10^3*T308)</f>
        <v/>
      </c>
      <c r="W308" s="291" t="str">
        <f>IF($R308="","",$R308*10^3*U308)</f>
        <v/>
      </c>
      <c r="X308" s="281"/>
      <c r="Y308" s="293" t="s">
        <v>116</v>
      </c>
      <c r="Z308" s="294"/>
      <c r="AA308" s="451"/>
    </row>
    <row r="309" spans="1:27" ht="15" customHeight="1" x14ac:dyDescent="0.4">
      <c r="A309" s="709"/>
      <c r="B309" s="722"/>
      <c r="C309" s="723"/>
      <c r="D309" s="724"/>
      <c r="E309" s="637"/>
      <c r="F309" s="707"/>
      <c r="G309" s="637"/>
      <c r="H309" s="681"/>
      <c r="I309" s="681"/>
      <c r="J309" s="637"/>
      <c r="K309" s="681"/>
      <c r="L309" s="644"/>
      <c r="M309" s="646"/>
      <c r="N309" s="285"/>
      <c r="O309" s="289">
        <v>3</v>
      </c>
      <c r="P309" s="704"/>
      <c r="Q309" s="705"/>
      <c r="R309" s="703"/>
      <c r="S309" s="703"/>
      <c r="T309" s="292"/>
      <c r="U309" s="315"/>
      <c r="V309" s="290" t="str">
        <f t="shared" si="38"/>
        <v/>
      </c>
      <c r="W309" s="291" t="str">
        <f>IF($R309="","",$R309*10^3*U309)</f>
        <v/>
      </c>
      <c r="X309" s="281"/>
      <c r="Y309" s="293"/>
      <c r="Z309" s="294"/>
      <c r="AA309" s="451"/>
    </row>
    <row r="310" spans="1:27" ht="15" customHeight="1" thickBot="1" x14ac:dyDescent="0.45">
      <c r="A310" s="709"/>
      <c r="B310" s="722"/>
      <c r="C310" s="723"/>
      <c r="D310" s="724"/>
      <c r="E310" s="636" t="s">
        <v>40</v>
      </c>
      <c r="F310" s="706" t="str">
        <f>IF(U311=0,"",U311)</f>
        <v/>
      </c>
      <c r="G310" s="636" t="s">
        <v>95</v>
      </c>
      <c r="H310" s="680"/>
      <c r="I310" s="680"/>
      <c r="J310" s="636" t="s">
        <v>95</v>
      </c>
      <c r="K310" s="680"/>
      <c r="L310" s="643" t="str">
        <f>IF(F310="","",F310)</f>
        <v/>
      </c>
      <c r="M310" s="645" t="str">
        <f>IF(W311=0,"",W311)</f>
        <v/>
      </c>
      <c r="N310" s="285"/>
      <c r="O310" s="289">
        <v>4</v>
      </c>
      <c r="P310" s="638"/>
      <c r="Q310" s="639"/>
      <c r="R310" s="701"/>
      <c r="S310" s="701"/>
      <c r="T310" s="316"/>
      <c r="U310" s="317"/>
      <c r="V310" s="290" t="str">
        <f t="shared" si="38"/>
        <v/>
      </c>
      <c r="W310" s="291" t="str">
        <f t="shared" si="38"/>
        <v/>
      </c>
      <c r="X310" s="281"/>
      <c r="Y310" s="293"/>
      <c r="Z310" s="294"/>
      <c r="AA310" s="451"/>
    </row>
    <row r="311" spans="1:27" ht="15" customHeight="1" thickTop="1" x14ac:dyDescent="0.4">
      <c r="A311" s="709"/>
      <c r="B311" s="725"/>
      <c r="C311" s="726"/>
      <c r="D311" s="727"/>
      <c r="E311" s="637"/>
      <c r="F311" s="707"/>
      <c r="G311" s="637"/>
      <c r="H311" s="681"/>
      <c r="I311" s="681"/>
      <c r="J311" s="637"/>
      <c r="K311" s="681"/>
      <c r="L311" s="644"/>
      <c r="M311" s="646"/>
      <c r="N311" s="285"/>
      <c r="O311" s="295"/>
      <c r="P311" s="702" t="s">
        <v>71</v>
      </c>
      <c r="Q311" s="702"/>
      <c r="R311" s="640"/>
      <c r="S311" s="641"/>
      <c r="T311" s="296" t="str">
        <f>IF(T307="","",SUM(T307:T310))</f>
        <v/>
      </c>
      <c r="U311" s="297" t="str">
        <f t="shared" ref="U311:W311" si="39">IF(U307="","",SUM(U307:U310))</f>
        <v/>
      </c>
      <c r="V311" s="291" t="str">
        <f t="shared" si="39"/>
        <v/>
      </c>
      <c r="W311" s="291" t="str">
        <f t="shared" si="39"/>
        <v/>
      </c>
      <c r="X311" s="281"/>
      <c r="Y311" s="293" t="s">
        <v>120</v>
      </c>
      <c r="Z311" s="294"/>
      <c r="AA311" s="451"/>
    </row>
    <row r="312" spans="1:27" ht="15" customHeight="1" x14ac:dyDescent="0.4">
      <c r="A312" s="709"/>
      <c r="B312" s="642" t="s">
        <v>41</v>
      </c>
      <c r="C312" s="642"/>
      <c r="D312" s="647" t="s">
        <v>42</v>
      </c>
      <c r="E312" s="648"/>
      <c r="F312" s="319"/>
      <c r="G312" s="318" t="s">
        <v>95</v>
      </c>
      <c r="H312" s="322"/>
      <c r="I312" s="322"/>
      <c r="J312" s="318" t="s">
        <v>95</v>
      </c>
      <c r="K312" s="323"/>
      <c r="L312" s="320" t="str">
        <f>IF(F312="","",F312)</f>
        <v/>
      </c>
      <c r="M312" s="326" t="str">
        <f>IF(L312="","",L312*S312)</f>
        <v/>
      </c>
      <c r="N312" s="285"/>
      <c r="O312" s="298"/>
      <c r="P312" s="621"/>
      <c r="Q312" s="621"/>
      <c r="R312" s="299"/>
      <c r="S312" s="940"/>
      <c r="T312" s="274" t="s">
        <v>473</v>
      </c>
      <c r="U312" s="300"/>
      <c r="V312" s="300"/>
      <c r="W312" s="300"/>
      <c r="X312" s="281"/>
      <c r="Y312" s="293" t="s">
        <v>121</v>
      </c>
      <c r="Z312" s="301"/>
      <c r="AA312" s="451"/>
    </row>
    <row r="313" spans="1:27" ht="15" customHeight="1" x14ac:dyDescent="0.4">
      <c r="A313" s="709"/>
      <c r="B313" s="642"/>
      <c r="C313" s="642"/>
      <c r="D313" s="649" t="s">
        <v>43</v>
      </c>
      <c r="E313" s="650"/>
      <c r="F313" s="324"/>
      <c r="G313" s="318" t="s">
        <v>95</v>
      </c>
      <c r="H313" s="322"/>
      <c r="I313" s="319"/>
      <c r="J313" s="318" t="s">
        <v>95</v>
      </c>
      <c r="K313" s="323"/>
      <c r="L313" s="327" t="str">
        <f>IF(I313="",IF(I313="","",-I313),-I313)</f>
        <v/>
      </c>
      <c r="M313" s="326" t="str">
        <f>IF(L313="","",L313*S313)</f>
        <v/>
      </c>
      <c r="N313" s="285"/>
      <c r="O313" s="302"/>
      <c r="P313" s="303"/>
      <c r="Q313" s="304"/>
      <c r="R313" s="304"/>
      <c r="S313" s="940"/>
      <c r="T313" s="274" t="s">
        <v>473</v>
      </c>
      <c r="U313" s="279"/>
      <c r="X313" s="281"/>
      <c r="Y313" s="281"/>
      <c r="Z313" s="301"/>
      <c r="AA313" s="451"/>
    </row>
    <row r="314" spans="1:27" ht="15" customHeight="1" thickBot="1" x14ac:dyDescent="0.45">
      <c r="A314" s="709"/>
      <c r="B314" s="651" t="s">
        <v>499</v>
      </c>
      <c r="C314" s="651"/>
      <c r="D314" s="651"/>
      <c r="E314" s="651"/>
      <c r="F314" s="651"/>
      <c r="G314" s="651"/>
      <c r="H314" s="651"/>
      <c r="I314" s="651"/>
      <c r="J314" s="651"/>
      <c r="K314" s="651"/>
      <c r="L314" s="651"/>
      <c r="M314" s="328" t="str">
        <f>IF(SUM(M308:M313)=0,"",SUM(M308:M313))</f>
        <v/>
      </c>
      <c r="N314" s="285"/>
      <c r="O314" s="302"/>
      <c r="P314" s="305"/>
      <c r="Q314" s="304"/>
      <c r="R314" s="304"/>
      <c r="S314" s="306"/>
      <c r="T314" s="306"/>
      <c r="U314" s="279"/>
      <c r="X314" s="281"/>
      <c r="Y314" s="451"/>
      <c r="Z314" s="281"/>
      <c r="AA314" s="451"/>
    </row>
    <row r="315" spans="1:27" ht="15" customHeight="1" thickBot="1" x14ac:dyDescent="0.45">
      <c r="A315" s="652" t="s">
        <v>500</v>
      </c>
      <c r="B315" s="653"/>
      <c r="C315" s="653"/>
      <c r="D315" s="653"/>
      <c r="E315" s="653"/>
      <c r="F315" s="653"/>
      <c r="G315" s="653"/>
      <c r="H315" s="653"/>
      <c r="I315" s="653"/>
      <c r="J315" s="653"/>
      <c r="K315" s="653"/>
      <c r="L315" s="654"/>
      <c r="M315" s="325" t="str">
        <f>IF(SUM(M291,M296,M304,M314)=0,"",SUM(M291,M296,M304,M314))</f>
        <v/>
      </c>
      <c r="N315" s="285"/>
      <c r="O315" s="302"/>
      <c r="P315" s="305"/>
      <c r="Q315" s="304"/>
      <c r="R315" s="304"/>
      <c r="S315" s="306"/>
      <c r="T315" s="306"/>
      <c r="U315" s="279"/>
      <c r="X315" s="281"/>
      <c r="Y315" s="451"/>
      <c r="Z315" s="281"/>
      <c r="AA315" s="451"/>
    </row>
    <row r="316" spans="1:27" ht="6" customHeight="1" x14ac:dyDescent="0.4">
      <c r="A316" s="453"/>
      <c r="B316" s="162"/>
      <c r="C316" s="163"/>
      <c r="D316" s="163"/>
      <c r="E316" s="163"/>
      <c r="F316" s="163"/>
      <c r="G316" s="453"/>
      <c r="H316" s="453"/>
      <c r="I316" s="453"/>
      <c r="J316" s="453"/>
      <c r="K316" s="453"/>
      <c r="L316" s="453"/>
      <c r="M316" s="53"/>
      <c r="N316" s="285"/>
      <c r="O316" s="302"/>
      <c r="P316" s="305"/>
      <c r="Q316" s="304"/>
      <c r="R316" s="304"/>
      <c r="S316" s="306"/>
      <c r="T316" s="306"/>
      <c r="U316" s="279"/>
      <c r="X316" s="281"/>
      <c r="Y316" s="451"/>
      <c r="Z316" s="281"/>
      <c r="AA316" s="451"/>
    </row>
    <row r="317" spans="1:27" ht="13.5" customHeight="1" x14ac:dyDescent="0.15">
      <c r="A317" s="454"/>
      <c r="B317" s="655" t="s">
        <v>395</v>
      </c>
      <c r="C317" s="655"/>
      <c r="D317" s="655"/>
      <c r="E317" s="655"/>
      <c r="F317" s="655"/>
      <c r="G317" s="655" t="str">
        <f>IF(P307="","",""&amp;$P307&amp;" "&amp;$R307&amp;"　"&amp;$P308&amp;" "&amp;$R308&amp;"　"&amp;$P309&amp;" "&amp;$R309&amp;"　"&amp;$P310&amp;" "&amp;$R310&amp;"")</f>
        <v/>
      </c>
      <c r="H317" s="655"/>
      <c r="I317" s="655"/>
      <c r="J317" s="655"/>
      <c r="K317" s="655"/>
      <c r="L317" s="655"/>
      <c r="M317" s="655"/>
      <c r="N317" s="284"/>
      <c r="O317" s="302"/>
      <c r="P317" s="307"/>
      <c r="Q317" s="308"/>
      <c r="R317" s="308"/>
      <c r="S317" s="308"/>
      <c r="T317" s="452"/>
      <c r="U317" s="279"/>
    </row>
    <row r="318" spans="1:27" ht="13.5" customHeight="1" x14ac:dyDescent="0.15">
      <c r="A318" s="64"/>
      <c r="B318" s="714"/>
      <c r="C318" s="714"/>
      <c r="D318" s="714"/>
      <c r="E318" s="714"/>
      <c r="F318" s="714"/>
      <c r="G318" s="714"/>
      <c r="H318" s="714"/>
      <c r="I318" s="714"/>
      <c r="J318" s="714"/>
      <c r="K318" s="714"/>
      <c r="L318" s="714"/>
      <c r="M318" s="714"/>
      <c r="N318" s="284"/>
      <c r="Q318" s="309"/>
    </row>
    <row r="319" spans="1:27" ht="13.5" customHeight="1" x14ac:dyDescent="0.15">
      <c r="A319" s="64"/>
      <c r="B319" s="714"/>
      <c r="C319" s="714"/>
      <c r="D319" s="714"/>
      <c r="E319" s="714"/>
      <c r="F319" s="714"/>
      <c r="G319" s="714"/>
      <c r="H319" s="714"/>
      <c r="I319" s="714"/>
      <c r="J319" s="714"/>
      <c r="K319" s="714"/>
      <c r="L319" s="714"/>
      <c r="M319" s="714"/>
      <c r="N319" s="284"/>
    </row>
    <row r="320" spans="1:27" ht="6" customHeight="1" x14ac:dyDescent="0.15">
      <c r="A320" s="65"/>
      <c r="B320" s="65"/>
      <c r="C320" s="65"/>
      <c r="D320" s="65"/>
      <c r="E320" s="65"/>
      <c r="F320" s="65"/>
      <c r="G320" s="65"/>
      <c r="H320" s="65"/>
      <c r="I320" s="65"/>
      <c r="J320" s="65"/>
      <c r="K320" s="65"/>
      <c r="L320" s="65"/>
      <c r="M320" s="65"/>
      <c r="N320" s="284"/>
    </row>
    <row r="321" spans="1:27" ht="15" customHeight="1" x14ac:dyDescent="0.15">
      <c r="A321" s="153"/>
      <c r="B321" s="38" t="s">
        <v>319</v>
      </c>
      <c r="C321" s="38"/>
      <c r="D321" s="38"/>
      <c r="E321" s="38"/>
      <c r="F321" s="38"/>
      <c r="G321" s="38"/>
      <c r="H321" s="38"/>
      <c r="I321" s="38"/>
      <c r="J321" s="38"/>
      <c r="K321" s="38"/>
      <c r="L321" s="60"/>
      <c r="M321" s="60"/>
      <c r="N321" s="284"/>
      <c r="X321" s="279"/>
      <c r="Y321" s="279"/>
      <c r="Z321" s="279"/>
      <c r="AA321" s="279"/>
    </row>
    <row r="322" spans="1:27" ht="15" customHeight="1" x14ac:dyDescent="0.15">
      <c r="A322" s="38"/>
      <c r="B322" s="38"/>
      <c r="C322" s="38"/>
      <c r="D322" s="38"/>
      <c r="E322" s="38"/>
      <c r="F322" s="38"/>
      <c r="G322" s="38"/>
      <c r="H322" s="38"/>
      <c r="I322" s="38"/>
      <c r="J322" s="38"/>
      <c r="K322" s="38"/>
      <c r="L322" s="60"/>
      <c r="M322" s="60"/>
      <c r="N322" s="284"/>
      <c r="O322" s="268" t="s">
        <v>272</v>
      </c>
      <c r="X322" s="279"/>
      <c r="Y322" s="279"/>
      <c r="Z322" s="279"/>
      <c r="AA322" s="279"/>
    </row>
    <row r="323" spans="1:27" ht="15" customHeight="1" x14ac:dyDescent="0.15">
      <c r="A323" s="38"/>
      <c r="B323" s="61" t="str">
        <f>B3</f>
        <v>（令和</v>
      </c>
      <c r="C323" s="62">
        <f>IF($C$3="","",$C$3)</f>
        <v>5</v>
      </c>
      <c r="D323" s="454" t="s">
        <v>111</v>
      </c>
      <c r="F323" s="66" t="s">
        <v>112</v>
      </c>
      <c r="G323" s="730"/>
      <c r="H323" s="731"/>
      <c r="I323" s="731"/>
      <c r="J323" s="731"/>
      <c r="K323" s="731"/>
      <c r="L323" s="732"/>
      <c r="M323" s="60"/>
      <c r="N323" s="284"/>
      <c r="O323" s="270" t="s">
        <v>274</v>
      </c>
      <c r="X323" s="279"/>
      <c r="Y323" s="279"/>
      <c r="Z323" s="279"/>
      <c r="AA323" s="279"/>
    </row>
    <row r="324" spans="1:27" ht="15" customHeight="1" x14ac:dyDescent="0.15">
      <c r="A324" s="148"/>
      <c r="B324" s="149"/>
      <c r="C324" s="150"/>
      <c r="D324" s="150"/>
      <c r="E324" s="148"/>
      <c r="F324" s="150"/>
      <c r="G324" s="151"/>
      <c r="H324" s="151"/>
      <c r="I324" s="151"/>
      <c r="J324" s="151"/>
      <c r="K324" s="151"/>
      <c r="L324" s="152"/>
      <c r="M324" s="152"/>
      <c r="N324" s="284"/>
      <c r="O324" s="270" t="s">
        <v>273</v>
      </c>
      <c r="X324" s="279"/>
      <c r="Y324" s="279"/>
      <c r="Z324" s="279"/>
      <c r="AA324" s="279"/>
    </row>
    <row r="325" spans="1:27" ht="18" customHeight="1" x14ac:dyDescent="0.15">
      <c r="A325" s="651" t="s">
        <v>0</v>
      </c>
      <c r="B325" s="651"/>
      <c r="C325" s="651"/>
      <c r="D325" s="651"/>
      <c r="E325" s="651"/>
      <c r="F325" s="624" t="s">
        <v>1</v>
      </c>
      <c r="G325" s="624"/>
      <c r="H325" s="624"/>
      <c r="I325" s="624" t="s">
        <v>46</v>
      </c>
      <c r="J325" s="624"/>
      <c r="K325" s="624"/>
      <c r="L325" s="622" t="s">
        <v>70</v>
      </c>
      <c r="M325" s="622" t="s">
        <v>72</v>
      </c>
      <c r="N325" s="452"/>
      <c r="O325" s="625" t="s">
        <v>119</v>
      </c>
      <c r="P325" s="635" t="s">
        <v>2</v>
      </c>
      <c r="Q325" s="635"/>
      <c r="R325" s="625" t="s">
        <v>119</v>
      </c>
      <c r="S325" s="635" t="s">
        <v>57</v>
      </c>
      <c r="T325" s="635"/>
      <c r="X325" s="635" t="s">
        <v>2</v>
      </c>
      <c r="Y325" s="635"/>
      <c r="Z325" s="635" t="s">
        <v>57</v>
      </c>
      <c r="AA325" s="635"/>
    </row>
    <row r="326" spans="1:27" ht="15" customHeight="1" x14ac:dyDescent="0.15">
      <c r="A326" s="651"/>
      <c r="B326" s="651"/>
      <c r="C326" s="651"/>
      <c r="D326" s="651"/>
      <c r="E326" s="651"/>
      <c r="F326" s="444" t="s">
        <v>3</v>
      </c>
      <c r="G326" s="624" t="s">
        <v>47</v>
      </c>
      <c r="H326" s="939" t="s">
        <v>48</v>
      </c>
      <c r="I326" s="444" t="s">
        <v>3</v>
      </c>
      <c r="J326" s="624" t="s">
        <v>47</v>
      </c>
      <c r="K326" s="939" t="s">
        <v>48</v>
      </c>
      <c r="L326" s="623"/>
      <c r="M326" s="623"/>
      <c r="N326" s="452"/>
      <c r="O326" s="626"/>
      <c r="P326" s="440" t="s">
        <v>3</v>
      </c>
      <c r="Q326" s="697" t="s">
        <v>83</v>
      </c>
      <c r="R326" s="626"/>
      <c r="S326" s="625" t="s">
        <v>3</v>
      </c>
      <c r="T326" s="698" t="s">
        <v>47</v>
      </c>
      <c r="X326" s="440" t="s">
        <v>3</v>
      </c>
      <c r="Y326" s="700" t="s">
        <v>83</v>
      </c>
      <c r="Z326" s="625" t="s">
        <v>3</v>
      </c>
      <c r="AA326" s="625" t="s">
        <v>47</v>
      </c>
    </row>
    <row r="327" spans="1:27" ht="15" customHeight="1" x14ac:dyDescent="0.15">
      <c r="A327" s="651"/>
      <c r="B327" s="651"/>
      <c r="C327" s="651"/>
      <c r="D327" s="651"/>
      <c r="E327" s="651"/>
      <c r="F327" s="455" t="s">
        <v>66</v>
      </c>
      <c r="G327" s="624"/>
      <c r="H327" s="447" t="s">
        <v>67</v>
      </c>
      <c r="I327" s="455" t="s">
        <v>68</v>
      </c>
      <c r="J327" s="624"/>
      <c r="K327" s="447" t="s">
        <v>69</v>
      </c>
      <c r="L327" s="445" t="s">
        <v>104</v>
      </c>
      <c r="M327" s="445" t="s">
        <v>261</v>
      </c>
      <c r="N327" s="452"/>
      <c r="O327" s="627"/>
      <c r="P327" s="441" t="s">
        <v>5</v>
      </c>
      <c r="Q327" s="697"/>
      <c r="R327" s="627"/>
      <c r="S327" s="627"/>
      <c r="T327" s="699"/>
      <c r="X327" s="441" t="s">
        <v>5</v>
      </c>
      <c r="Y327" s="700"/>
      <c r="Z327" s="627"/>
      <c r="AA327" s="627"/>
    </row>
    <row r="328" spans="1:27" ht="15" customHeight="1" x14ac:dyDescent="0.4">
      <c r="A328" s="709" t="s">
        <v>49</v>
      </c>
      <c r="B328" s="656" t="s">
        <v>106</v>
      </c>
      <c r="C328" s="657"/>
      <c r="D328" s="657"/>
      <c r="E328" s="658"/>
      <c r="F328" s="319"/>
      <c r="G328" s="318" t="s">
        <v>124</v>
      </c>
      <c r="H328" s="320" t="str">
        <f t="shared" ref="H328:H354" si="40">IF(F328="","",F328*P328)</f>
        <v/>
      </c>
      <c r="I328" s="319"/>
      <c r="J328" s="318" t="s">
        <v>124</v>
      </c>
      <c r="K328" s="320" t="str">
        <f>IF(I328="","",I328*P328)</f>
        <v/>
      </c>
      <c r="L328" s="320" t="str">
        <f t="shared" ref="L328:L349" si="41">IF(F328="",IF(I328="","",-(I328*P328)),(F328-I328)*P328)</f>
        <v/>
      </c>
      <c r="M328" s="321" t="str">
        <f t="shared" ref="M328:M349" si="42">IF(L328="","",L328*S328*44/12)</f>
        <v/>
      </c>
      <c r="N328" s="285"/>
      <c r="O328" s="449" t="str">
        <f>IF(P328=$X$8,"","○")</f>
        <v/>
      </c>
      <c r="P328" s="351">
        <v>38.299999999999997</v>
      </c>
      <c r="Q328" s="379" t="s">
        <v>504</v>
      </c>
      <c r="R328" s="273" t="str">
        <f>IF(S328=$Z$8,"","○")</f>
        <v/>
      </c>
      <c r="S328" s="389">
        <v>1.9E-2</v>
      </c>
      <c r="T328" s="390" t="s">
        <v>277</v>
      </c>
      <c r="X328" s="355">
        <v>38.299999999999997</v>
      </c>
      <c r="Y328" s="443" t="s">
        <v>504</v>
      </c>
      <c r="Z328" s="396">
        <v>1.9E-2</v>
      </c>
      <c r="AA328" s="439" t="s">
        <v>56</v>
      </c>
    </row>
    <row r="329" spans="1:27" ht="15" customHeight="1" x14ac:dyDescent="0.4">
      <c r="A329" s="709"/>
      <c r="B329" s="656" t="s">
        <v>9</v>
      </c>
      <c r="C329" s="657"/>
      <c r="D329" s="657"/>
      <c r="E329" s="658"/>
      <c r="F329" s="319"/>
      <c r="G329" s="318" t="s">
        <v>124</v>
      </c>
      <c r="H329" s="320" t="str">
        <f t="shared" si="40"/>
        <v/>
      </c>
      <c r="I329" s="319"/>
      <c r="J329" s="318" t="s">
        <v>124</v>
      </c>
      <c r="K329" s="320" t="str">
        <f t="shared" ref="K328:K349" si="43">IF(I329="","",I329*P329)</f>
        <v/>
      </c>
      <c r="L329" s="320" t="str">
        <f t="shared" si="41"/>
        <v/>
      </c>
      <c r="M329" s="321" t="str">
        <f t="shared" si="42"/>
        <v/>
      </c>
      <c r="N329" s="285"/>
      <c r="O329" s="449" t="str">
        <f>IF(P329=$X$9,"","○")</f>
        <v/>
      </c>
      <c r="P329" s="351">
        <v>34.799999999999997</v>
      </c>
      <c r="Q329" s="379" t="s">
        <v>504</v>
      </c>
      <c r="R329" s="273" t="str">
        <f>IF(S329=$Z$9,"","○")</f>
        <v/>
      </c>
      <c r="S329" s="351">
        <v>1.83E-2</v>
      </c>
      <c r="T329" s="390" t="s">
        <v>276</v>
      </c>
      <c r="X329" s="355">
        <v>34.799999999999997</v>
      </c>
      <c r="Y329" s="443" t="s">
        <v>504</v>
      </c>
      <c r="Z329" s="355">
        <v>1.83E-2</v>
      </c>
      <c r="AA329" s="439" t="s">
        <v>56</v>
      </c>
    </row>
    <row r="330" spans="1:27" ht="15" customHeight="1" x14ac:dyDescent="0.4">
      <c r="A330" s="709"/>
      <c r="B330" s="656" t="s">
        <v>53</v>
      </c>
      <c r="C330" s="657"/>
      <c r="D330" s="657"/>
      <c r="E330" s="658"/>
      <c r="F330" s="319"/>
      <c r="G330" s="318" t="s">
        <v>124</v>
      </c>
      <c r="H330" s="320" t="str">
        <f t="shared" si="40"/>
        <v/>
      </c>
      <c r="I330" s="319"/>
      <c r="J330" s="318" t="s">
        <v>124</v>
      </c>
      <c r="K330" s="320" t="str">
        <f t="shared" si="43"/>
        <v/>
      </c>
      <c r="L330" s="320" t="str">
        <f t="shared" si="41"/>
        <v/>
      </c>
      <c r="M330" s="321" t="str">
        <f t="shared" si="42"/>
        <v/>
      </c>
      <c r="N330" s="285"/>
      <c r="O330" s="449" t="str">
        <f>IF(P330=$X$10,"","○")</f>
        <v/>
      </c>
      <c r="P330" s="351">
        <v>33.4</v>
      </c>
      <c r="Q330" s="379" t="s">
        <v>504</v>
      </c>
      <c r="R330" s="273" t="str">
        <f>IF(S330=$Z$10,"","○")</f>
        <v/>
      </c>
      <c r="S330" s="351">
        <v>1.8700000000000001E-2</v>
      </c>
      <c r="T330" s="390" t="s">
        <v>276</v>
      </c>
      <c r="X330" s="355">
        <v>33.4</v>
      </c>
      <c r="Y330" s="443" t="s">
        <v>504</v>
      </c>
      <c r="Z330" s="355">
        <v>1.8700000000000001E-2</v>
      </c>
      <c r="AA330" s="439" t="s">
        <v>56</v>
      </c>
    </row>
    <row r="331" spans="1:27" ht="15" customHeight="1" x14ac:dyDescent="0.4">
      <c r="A331" s="709"/>
      <c r="B331" s="656" t="s">
        <v>10</v>
      </c>
      <c r="C331" s="657"/>
      <c r="D331" s="657"/>
      <c r="E331" s="658"/>
      <c r="F331" s="319"/>
      <c r="G331" s="318" t="s">
        <v>124</v>
      </c>
      <c r="H331" s="320" t="str">
        <f t="shared" si="40"/>
        <v/>
      </c>
      <c r="I331" s="319"/>
      <c r="J331" s="318" t="s">
        <v>124</v>
      </c>
      <c r="K331" s="320" t="str">
        <f t="shared" si="43"/>
        <v/>
      </c>
      <c r="L331" s="320" t="str">
        <f t="shared" si="41"/>
        <v/>
      </c>
      <c r="M331" s="321" t="str">
        <f t="shared" si="42"/>
        <v/>
      </c>
      <c r="N331" s="285"/>
      <c r="O331" s="449" t="str">
        <f>IF(P331=$X$11,"","○")</f>
        <v/>
      </c>
      <c r="P331" s="351">
        <v>33.299999999999997</v>
      </c>
      <c r="Q331" s="379" t="s">
        <v>504</v>
      </c>
      <c r="R331" s="273" t="str">
        <f>IF(S331=$Z$11,"","○")</f>
        <v/>
      </c>
      <c r="S331" s="351">
        <v>1.8599999999999998E-2</v>
      </c>
      <c r="T331" s="390" t="s">
        <v>276</v>
      </c>
      <c r="X331" s="355">
        <v>33.299999999999997</v>
      </c>
      <c r="Y331" s="443" t="s">
        <v>504</v>
      </c>
      <c r="Z331" s="355">
        <v>1.8599999999999998E-2</v>
      </c>
      <c r="AA331" s="439" t="s">
        <v>56</v>
      </c>
    </row>
    <row r="332" spans="1:27" ht="15" customHeight="1" x14ac:dyDescent="0.4">
      <c r="A332" s="709"/>
      <c r="B332" s="656" t="s">
        <v>107</v>
      </c>
      <c r="C332" s="657"/>
      <c r="D332" s="657"/>
      <c r="E332" s="658"/>
      <c r="F332" s="319"/>
      <c r="G332" s="318" t="s">
        <v>124</v>
      </c>
      <c r="H332" s="320" t="str">
        <f t="shared" si="40"/>
        <v/>
      </c>
      <c r="I332" s="319"/>
      <c r="J332" s="318" t="s">
        <v>124</v>
      </c>
      <c r="K332" s="320" t="str">
        <f t="shared" si="43"/>
        <v/>
      </c>
      <c r="L332" s="320" t="str">
        <f t="shared" si="41"/>
        <v/>
      </c>
      <c r="M332" s="321" t="str">
        <f t="shared" si="42"/>
        <v/>
      </c>
      <c r="N332" s="285"/>
      <c r="O332" s="449" t="str">
        <f>IF(P332=$X$12,"","○")</f>
        <v/>
      </c>
      <c r="P332" s="351">
        <v>36.5</v>
      </c>
      <c r="Q332" s="379" t="s">
        <v>504</v>
      </c>
      <c r="R332" s="273" t="str">
        <f>IF(S332=$Z$12,"","○")</f>
        <v/>
      </c>
      <c r="S332" s="351">
        <v>1.8700000000000001E-2</v>
      </c>
      <c r="T332" s="390" t="s">
        <v>276</v>
      </c>
      <c r="X332" s="355">
        <v>36.5</v>
      </c>
      <c r="Y332" s="443" t="s">
        <v>504</v>
      </c>
      <c r="Z332" s="355">
        <v>1.8700000000000001E-2</v>
      </c>
      <c r="AA332" s="439" t="s">
        <v>56</v>
      </c>
    </row>
    <row r="333" spans="1:27" ht="15" customHeight="1" x14ac:dyDescent="0.4">
      <c r="A333" s="709"/>
      <c r="B333" s="656" t="s">
        <v>12</v>
      </c>
      <c r="C333" s="657"/>
      <c r="D333" s="657"/>
      <c r="E333" s="658"/>
      <c r="F333" s="319"/>
      <c r="G333" s="318" t="s">
        <v>124</v>
      </c>
      <c r="H333" s="320" t="str">
        <f t="shared" si="40"/>
        <v/>
      </c>
      <c r="I333" s="319"/>
      <c r="J333" s="318" t="s">
        <v>124</v>
      </c>
      <c r="K333" s="320" t="str">
        <f t="shared" si="43"/>
        <v/>
      </c>
      <c r="L333" s="320" t="str">
        <f t="shared" si="41"/>
        <v/>
      </c>
      <c r="M333" s="321" t="str">
        <f t="shared" si="42"/>
        <v/>
      </c>
      <c r="N333" s="285"/>
      <c r="O333" s="449" t="str">
        <f>IF(P333=$X$13,"","○")</f>
        <v/>
      </c>
      <c r="P333" s="380">
        <v>38</v>
      </c>
      <c r="Q333" s="379" t="s">
        <v>504</v>
      </c>
      <c r="R333" s="273" t="str">
        <f>IF(S333=$Z$13,"","○")</f>
        <v/>
      </c>
      <c r="S333" s="351">
        <v>1.8800000000000001E-2</v>
      </c>
      <c r="T333" s="390" t="s">
        <v>276</v>
      </c>
      <c r="X333" s="397">
        <v>38</v>
      </c>
      <c r="Y333" s="443" t="s">
        <v>504</v>
      </c>
      <c r="Z333" s="355">
        <v>1.8800000000000001E-2</v>
      </c>
      <c r="AA333" s="439" t="s">
        <v>56</v>
      </c>
    </row>
    <row r="334" spans="1:27" ht="15" customHeight="1" x14ac:dyDescent="0.4">
      <c r="A334" s="709"/>
      <c r="B334" s="656" t="s">
        <v>13</v>
      </c>
      <c r="C334" s="657"/>
      <c r="D334" s="657"/>
      <c r="E334" s="658"/>
      <c r="F334" s="319"/>
      <c r="G334" s="318" t="s">
        <v>124</v>
      </c>
      <c r="H334" s="320" t="str">
        <f t="shared" si="40"/>
        <v/>
      </c>
      <c r="I334" s="319"/>
      <c r="J334" s="318" t="s">
        <v>124</v>
      </c>
      <c r="K334" s="320" t="str">
        <f t="shared" si="43"/>
        <v/>
      </c>
      <c r="L334" s="320" t="str">
        <f t="shared" si="41"/>
        <v/>
      </c>
      <c r="M334" s="321" t="str">
        <f t="shared" si="42"/>
        <v/>
      </c>
      <c r="N334" s="285"/>
      <c r="O334" s="449" t="str">
        <f>IF(P334=$X$14,"","○")</f>
        <v/>
      </c>
      <c r="P334" s="351">
        <v>38.9</v>
      </c>
      <c r="Q334" s="379" t="s">
        <v>504</v>
      </c>
      <c r="R334" s="273" t="str">
        <f>IF(S334=$Z$14,"","○")</f>
        <v/>
      </c>
      <c r="S334" s="351">
        <v>1.9300000000000001E-2</v>
      </c>
      <c r="T334" s="390" t="s">
        <v>276</v>
      </c>
      <c r="X334" s="355">
        <v>38.9</v>
      </c>
      <c r="Y334" s="443" t="s">
        <v>504</v>
      </c>
      <c r="Z334" s="355">
        <v>1.9300000000000001E-2</v>
      </c>
      <c r="AA334" s="439" t="s">
        <v>56</v>
      </c>
    </row>
    <row r="335" spans="1:27" ht="15" customHeight="1" x14ac:dyDescent="0.4">
      <c r="A335" s="709"/>
      <c r="B335" s="656" t="s">
        <v>14</v>
      </c>
      <c r="C335" s="657"/>
      <c r="D335" s="657"/>
      <c r="E335" s="658"/>
      <c r="F335" s="319"/>
      <c r="G335" s="318" t="s">
        <v>124</v>
      </c>
      <c r="H335" s="320" t="str">
        <f t="shared" si="40"/>
        <v/>
      </c>
      <c r="I335" s="319"/>
      <c r="J335" s="318" t="s">
        <v>124</v>
      </c>
      <c r="K335" s="320" t="str">
        <f t="shared" si="43"/>
        <v/>
      </c>
      <c r="L335" s="320" t="str">
        <f t="shared" si="41"/>
        <v/>
      </c>
      <c r="M335" s="321" t="str">
        <f t="shared" si="42"/>
        <v/>
      </c>
      <c r="N335" s="285"/>
      <c r="O335" s="449" t="str">
        <f>IF(P335=$X$15,"","○")</f>
        <v/>
      </c>
      <c r="P335" s="351">
        <v>41.8</v>
      </c>
      <c r="Q335" s="379" t="s">
        <v>504</v>
      </c>
      <c r="R335" s="273" t="str">
        <f>IF(S335=$Z$15,"","○")</f>
        <v/>
      </c>
      <c r="S335" s="351">
        <v>2.0199999999999999E-2</v>
      </c>
      <c r="T335" s="390" t="s">
        <v>276</v>
      </c>
      <c r="X335" s="355">
        <v>41.8</v>
      </c>
      <c r="Y335" s="443" t="s">
        <v>504</v>
      </c>
      <c r="Z335" s="355">
        <v>2.0199999999999999E-2</v>
      </c>
      <c r="AA335" s="439" t="s">
        <v>56</v>
      </c>
    </row>
    <row r="336" spans="1:27" ht="15" customHeight="1" x14ac:dyDescent="0.4">
      <c r="A336" s="709"/>
      <c r="B336" s="656" t="s">
        <v>15</v>
      </c>
      <c r="C336" s="657"/>
      <c r="D336" s="657"/>
      <c r="E336" s="658"/>
      <c r="F336" s="319"/>
      <c r="G336" s="318" t="s">
        <v>463</v>
      </c>
      <c r="H336" s="320" t="str">
        <f t="shared" si="40"/>
        <v/>
      </c>
      <c r="I336" s="319"/>
      <c r="J336" s="318" t="s">
        <v>463</v>
      </c>
      <c r="K336" s="320" t="str">
        <f t="shared" si="43"/>
        <v/>
      </c>
      <c r="L336" s="320" t="str">
        <f t="shared" si="41"/>
        <v/>
      </c>
      <c r="M336" s="321" t="str">
        <f t="shared" si="42"/>
        <v/>
      </c>
      <c r="N336" s="285"/>
      <c r="O336" s="449" t="str">
        <f>IF(P336=$X$16,"","○")</f>
        <v/>
      </c>
      <c r="P336" s="380">
        <v>40</v>
      </c>
      <c r="Q336" s="379" t="s">
        <v>17</v>
      </c>
      <c r="R336" s="273" t="str">
        <f>IF(S336=$Z$16,"","○")</f>
        <v/>
      </c>
      <c r="S336" s="351">
        <v>2.0400000000000001E-2</v>
      </c>
      <c r="T336" s="390" t="s">
        <v>276</v>
      </c>
      <c r="X336" s="397">
        <v>40</v>
      </c>
      <c r="Y336" s="443" t="s">
        <v>17</v>
      </c>
      <c r="Z336" s="355">
        <v>2.0400000000000001E-2</v>
      </c>
      <c r="AA336" s="439" t="s">
        <v>56</v>
      </c>
    </row>
    <row r="337" spans="1:32" ht="15" customHeight="1" x14ac:dyDescent="0.4">
      <c r="A337" s="709"/>
      <c r="B337" s="656" t="s">
        <v>18</v>
      </c>
      <c r="C337" s="657"/>
      <c r="D337" s="657"/>
      <c r="E337" s="658"/>
      <c r="F337" s="319"/>
      <c r="G337" s="318" t="s">
        <v>463</v>
      </c>
      <c r="H337" s="320" t="str">
        <f t="shared" si="40"/>
        <v/>
      </c>
      <c r="I337" s="319"/>
      <c r="J337" s="318" t="s">
        <v>463</v>
      </c>
      <c r="K337" s="320" t="str">
        <f t="shared" si="43"/>
        <v/>
      </c>
      <c r="L337" s="320" t="str">
        <f t="shared" si="41"/>
        <v/>
      </c>
      <c r="M337" s="321" t="str">
        <f t="shared" si="42"/>
        <v/>
      </c>
      <c r="N337" s="285"/>
      <c r="O337" s="449" t="str">
        <f>IF(P337=$X$17,"","○")</f>
        <v/>
      </c>
      <c r="P337" s="351">
        <v>34.1</v>
      </c>
      <c r="Q337" s="379" t="s">
        <v>17</v>
      </c>
      <c r="R337" s="273" t="str">
        <f>IF(S337=$Z$17,"","○")</f>
        <v/>
      </c>
      <c r="S337" s="351">
        <v>2.4500000000000001E-2</v>
      </c>
      <c r="T337" s="390" t="s">
        <v>276</v>
      </c>
      <c r="X337" s="355">
        <v>34.1</v>
      </c>
      <c r="Y337" s="443" t="s">
        <v>17</v>
      </c>
      <c r="Z337" s="355">
        <v>2.4500000000000001E-2</v>
      </c>
      <c r="AA337" s="439" t="s">
        <v>56</v>
      </c>
    </row>
    <row r="338" spans="1:32" ht="15" customHeight="1" x14ac:dyDescent="0.4">
      <c r="A338" s="709"/>
      <c r="B338" s="659" t="s">
        <v>19</v>
      </c>
      <c r="C338" s="696" t="s">
        <v>20</v>
      </c>
      <c r="D338" s="696"/>
      <c r="E338" s="696"/>
      <c r="F338" s="319"/>
      <c r="G338" s="318" t="s">
        <v>463</v>
      </c>
      <c r="H338" s="320" t="str">
        <f t="shared" si="40"/>
        <v/>
      </c>
      <c r="I338" s="319"/>
      <c r="J338" s="318" t="s">
        <v>463</v>
      </c>
      <c r="K338" s="320" t="str">
        <f t="shared" si="43"/>
        <v/>
      </c>
      <c r="L338" s="320" t="str">
        <f t="shared" si="41"/>
        <v/>
      </c>
      <c r="M338" s="321" t="str">
        <f t="shared" si="42"/>
        <v/>
      </c>
      <c r="N338" s="285"/>
      <c r="O338" s="449" t="str">
        <f>IF(P338=$X$18,"","○")</f>
        <v/>
      </c>
      <c r="P338" s="351">
        <v>50.1</v>
      </c>
      <c r="Q338" s="379" t="s">
        <v>91</v>
      </c>
      <c r="R338" s="273" t="str">
        <f>IF(S338=$Z$18,"","○")</f>
        <v/>
      </c>
      <c r="S338" s="351">
        <v>1.6299999999999999E-2</v>
      </c>
      <c r="T338" s="390" t="s">
        <v>276</v>
      </c>
      <c r="X338" s="355">
        <v>50.1</v>
      </c>
      <c r="Y338" s="443" t="s">
        <v>91</v>
      </c>
      <c r="Z338" s="355">
        <v>1.6299999999999999E-2</v>
      </c>
      <c r="AA338" s="439" t="s">
        <v>56</v>
      </c>
    </row>
    <row r="339" spans="1:32" ht="15" customHeight="1" x14ac:dyDescent="0.4">
      <c r="A339" s="709"/>
      <c r="B339" s="659"/>
      <c r="C339" s="696" t="s">
        <v>21</v>
      </c>
      <c r="D339" s="696"/>
      <c r="E339" s="696"/>
      <c r="F339" s="319"/>
      <c r="G339" s="318" t="s">
        <v>262</v>
      </c>
      <c r="H339" s="320" t="str">
        <f t="shared" si="40"/>
        <v/>
      </c>
      <c r="I339" s="319"/>
      <c r="J339" s="318" t="s">
        <v>262</v>
      </c>
      <c r="K339" s="320" t="str">
        <f t="shared" si="43"/>
        <v/>
      </c>
      <c r="L339" s="320" t="str">
        <f t="shared" si="41"/>
        <v/>
      </c>
      <c r="M339" s="321" t="str">
        <f t="shared" si="42"/>
        <v/>
      </c>
      <c r="N339" s="285"/>
      <c r="O339" s="449" t="str">
        <f>IF(P339=$X$19,"","○")</f>
        <v/>
      </c>
      <c r="P339" s="351">
        <v>46.1</v>
      </c>
      <c r="Q339" s="379" t="s">
        <v>468</v>
      </c>
      <c r="R339" s="273" t="str">
        <f>IF(S339=$Z$19,"","○")</f>
        <v/>
      </c>
      <c r="S339" s="351">
        <v>1.44E-2</v>
      </c>
      <c r="T339" s="390" t="s">
        <v>276</v>
      </c>
      <c r="X339" s="355">
        <v>46.1</v>
      </c>
      <c r="Y339" s="443" t="s">
        <v>468</v>
      </c>
      <c r="Z339" s="355">
        <v>1.44E-2</v>
      </c>
      <c r="AA339" s="439" t="s">
        <v>56</v>
      </c>
    </row>
    <row r="340" spans="1:32" ht="15" customHeight="1" x14ac:dyDescent="0.4">
      <c r="A340" s="709"/>
      <c r="B340" s="659" t="s">
        <v>402</v>
      </c>
      <c r="C340" s="696" t="s">
        <v>22</v>
      </c>
      <c r="D340" s="696"/>
      <c r="E340" s="696"/>
      <c r="F340" s="319"/>
      <c r="G340" s="318" t="s">
        <v>463</v>
      </c>
      <c r="H340" s="320" t="str">
        <f t="shared" si="40"/>
        <v/>
      </c>
      <c r="I340" s="319"/>
      <c r="J340" s="318" t="s">
        <v>463</v>
      </c>
      <c r="K340" s="320" t="str">
        <f t="shared" si="43"/>
        <v/>
      </c>
      <c r="L340" s="320" t="str">
        <f t="shared" si="41"/>
        <v/>
      </c>
      <c r="M340" s="321" t="str">
        <f t="shared" si="42"/>
        <v/>
      </c>
      <c r="N340" s="285"/>
      <c r="O340" s="449" t="str">
        <f>IF(P340=$X$20,"","○")</f>
        <v/>
      </c>
      <c r="P340" s="351">
        <v>54.7</v>
      </c>
      <c r="Q340" s="379" t="s">
        <v>91</v>
      </c>
      <c r="R340" s="273" t="str">
        <f>IF(S340=$Z$20,"","○")</f>
        <v/>
      </c>
      <c r="S340" s="351">
        <v>1.3899999999999999E-2</v>
      </c>
      <c r="T340" s="390" t="s">
        <v>276</v>
      </c>
      <c r="X340" s="355">
        <v>54.7</v>
      </c>
      <c r="Y340" s="443" t="s">
        <v>91</v>
      </c>
      <c r="Z340" s="355">
        <v>1.3899999999999999E-2</v>
      </c>
      <c r="AA340" s="439" t="s">
        <v>56</v>
      </c>
    </row>
    <row r="341" spans="1:32" ht="15" customHeight="1" thickBot="1" x14ac:dyDescent="0.45">
      <c r="A341" s="709"/>
      <c r="B341" s="659"/>
      <c r="C341" s="696" t="s">
        <v>50</v>
      </c>
      <c r="D341" s="696"/>
      <c r="E341" s="696"/>
      <c r="F341" s="319"/>
      <c r="G341" s="318" t="s">
        <v>262</v>
      </c>
      <c r="H341" s="320" t="str">
        <f t="shared" si="40"/>
        <v/>
      </c>
      <c r="I341" s="319"/>
      <c r="J341" s="318" t="s">
        <v>262</v>
      </c>
      <c r="K341" s="320" t="str">
        <f t="shared" si="43"/>
        <v/>
      </c>
      <c r="L341" s="320" t="str">
        <f t="shared" si="41"/>
        <v/>
      </c>
      <c r="M341" s="321" t="str">
        <f t="shared" si="42"/>
        <v/>
      </c>
      <c r="N341" s="285"/>
      <c r="O341" s="449" t="str">
        <f>IF(P341=$X$21,"","○")</f>
        <v/>
      </c>
      <c r="P341" s="381">
        <v>38.4</v>
      </c>
      <c r="Q341" s="382" t="s">
        <v>468</v>
      </c>
      <c r="R341" s="273" t="str">
        <f>IF(S341=$Z$21,"","○")</f>
        <v/>
      </c>
      <c r="S341" s="381">
        <v>1.3899999999999999E-2</v>
      </c>
      <c r="T341" s="391" t="s">
        <v>276</v>
      </c>
      <c r="X341" s="355">
        <v>38.4</v>
      </c>
      <c r="Y341" s="443" t="s">
        <v>468</v>
      </c>
      <c r="Z341" s="355">
        <v>1.3899999999999999E-2</v>
      </c>
      <c r="AA341" s="439" t="s">
        <v>56</v>
      </c>
    </row>
    <row r="342" spans="1:32" ht="15" customHeight="1" x14ac:dyDescent="0.4">
      <c r="A342" s="709"/>
      <c r="B342" s="642" t="s">
        <v>23</v>
      </c>
      <c r="C342" s="717" t="s">
        <v>490</v>
      </c>
      <c r="D342" s="717"/>
      <c r="E342" s="717"/>
      <c r="F342" s="319"/>
      <c r="G342" s="318" t="s">
        <v>463</v>
      </c>
      <c r="H342" s="320" t="str">
        <f t="shared" si="40"/>
        <v/>
      </c>
      <c r="I342" s="319"/>
      <c r="J342" s="318" t="s">
        <v>463</v>
      </c>
      <c r="K342" s="320" t="str">
        <f t="shared" si="43"/>
        <v/>
      </c>
      <c r="L342" s="320" t="str">
        <f t="shared" si="41"/>
        <v/>
      </c>
      <c r="M342" s="321" t="str">
        <f t="shared" si="42"/>
        <v/>
      </c>
      <c r="N342" s="285"/>
      <c r="O342" s="449" t="str">
        <f>IF(P342=$X$22,"","○")</f>
        <v/>
      </c>
      <c r="P342" s="383">
        <v>28.7</v>
      </c>
      <c r="Q342" s="384" t="s">
        <v>17</v>
      </c>
      <c r="R342" s="273" t="str">
        <f>IF(S342=$Z$22,"","○")</f>
        <v/>
      </c>
      <c r="S342" s="392">
        <v>2.46E-2</v>
      </c>
      <c r="T342" s="384" t="s">
        <v>276</v>
      </c>
      <c r="X342" s="398">
        <v>28.7</v>
      </c>
      <c r="Y342" s="443" t="s">
        <v>17</v>
      </c>
      <c r="Z342" s="355">
        <v>2.46E-2</v>
      </c>
      <c r="AA342" s="439" t="s">
        <v>56</v>
      </c>
    </row>
    <row r="343" spans="1:32" ht="15" customHeight="1" thickBot="1" x14ac:dyDescent="0.45">
      <c r="A343" s="709"/>
      <c r="B343" s="642"/>
      <c r="C343" s="717" t="s">
        <v>24</v>
      </c>
      <c r="D343" s="717"/>
      <c r="E343" s="717"/>
      <c r="F343" s="319"/>
      <c r="G343" s="318" t="s">
        <v>463</v>
      </c>
      <c r="H343" s="320" t="str">
        <f t="shared" si="40"/>
        <v/>
      </c>
      <c r="I343" s="319"/>
      <c r="J343" s="318" t="s">
        <v>463</v>
      </c>
      <c r="K343" s="320" t="str">
        <f t="shared" si="43"/>
        <v/>
      </c>
      <c r="L343" s="320" t="str">
        <f t="shared" si="41"/>
        <v/>
      </c>
      <c r="M343" s="321" t="str">
        <f t="shared" si="42"/>
        <v/>
      </c>
      <c r="N343" s="285"/>
      <c r="O343" s="449" t="str">
        <f>IF(P343=$X$23,"","○")</f>
        <v/>
      </c>
      <c r="P343" s="385">
        <v>26.1</v>
      </c>
      <c r="Q343" s="386" t="s">
        <v>17</v>
      </c>
      <c r="R343" s="273" t="str">
        <f>IF(S343=$Z$23,"","○")</f>
        <v/>
      </c>
      <c r="S343" s="385">
        <v>2.4299999999999999E-2</v>
      </c>
      <c r="T343" s="386" t="s">
        <v>276</v>
      </c>
      <c r="X343" s="355">
        <v>26.1</v>
      </c>
      <c r="Y343" s="443" t="s">
        <v>17</v>
      </c>
      <c r="Z343" s="355">
        <v>2.4299999999999999E-2</v>
      </c>
      <c r="AA343" s="439" t="s">
        <v>56</v>
      </c>
    </row>
    <row r="344" spans="1:32" ht="15" customHeight="1" x14ac:dyDescent="0.4">
      <c r="A344" s="709"/>
      <c r="B344" s="642"/>
      <c r="C344" s="696" t="s">
        <v>25</v>
      </c>
      <c r="D344" s="696"/>
      <c r="E344" s="696"/>
      <c r="F344" s="319"/>
      <c r="G344" s="318" t="s">
        <v>463</v>
      </c>
      <c r="H344" s="320" t="str">
        <f t="shared" si="40"/>
        <v/>
      </c>
      <c r="I344" s="319"/>
      <c r="J344" s="318" t="s">
        <v>463</v>
      </c>
      <c r="K344" s="320" t="str">
        <f t="shared" si="43"/>
        <v/>
      </c>
      <c r="L344" s="320" t="str">
        <f t="shared" si="41"/>
        <v/>
      </c>
      <c r="M344" s="321" t="str">
        <f t="shared" si="42"/>
        <v/>
      </c>
      <c r="N344" s="285"/>
      <c r="O344" s="449" t="str">
        <f>IF(P344=$X$24,"","○")</f>
        <v/>
      </c>
      <c r="P344" s="387">
        <v>27.8</v>
      </c>
      <c r="Q344" s="388" t="s">
        <v>17</v>
      </c>
      <c r="R344" s="273" t="str">
        <f>IF(S344=$Z$24,"","○")</f>
        <v/>
      </c>
      <c r="S344" s="387">
        <v>2.5899999999999999E-2</v>
      </c>
      <c r="T344" s="393" t="s">
        <v>276</v>
      </c>
      <c r="X344" s="355">
        <v>27.8</v>
      </c>
      <c r="Y344" s="443" t="s">
        <v>17</v>
      </c>
      <c r="Z344" s="355">
        <v>2.5899999999999999E-2</v>
      </c>
      <c r="AA344" s="439" t="s">
        <v>56</v>
      </c>
    </row>
    <row r="345" spans="1:32" ht="15" customHeight="1" x14ac:dyDescent="0.4">
      <c r="A345" s="709"/>
      <c r="B345" s="642" t="s">
        <v>26</v>
      </c>
      <c r="C345" s="642"/>
      <c r="D345" s="642"/>
      <c r="E345" s="642"/>
      <c r="F345" s="319"/>
      <c r="G345" s="318" t="s">
        <v>463</v>
      </c>
      <c r="H345" s="320" t="str">
        <f t="shared" si="40"/>
        <v/>
      </c>
      <c r="I345" s="319"/>
      <c r="J345" s="318" t="s">
        <v>463</v>
      </c>
      <c r="K345" s="320" t="str">
        <f t="shared" si="43"/>
        <v/>
      </c>
      <c r="L345" s="320" t="str">
        <f t="shared" si="41"/>
        <v/>
      </c>
      <c r="M345" s="321" t="str">
        <f t="shared" si="42"/>
        <v/>
      </c>
      <c r="N345" s="285"/>
      <c r="O345" s="449" t="str">
        <f>IF(P345=$X$25,"","○")</f>
        <v/>
      </c>
      <c r="P345" s="380">
        <v>29</v>
      </c>
      <c r="Q345" s="379" t="s">
        <v>17</v>
      </c>
      <c r="R345" s="273" t="str">
        <f>IF(S345=$Z$25,"","○")</f>
        <v/>
      </c>
      <c r="S345" s="351">
        <v>2.9899999999999999E-2</v>
      </c>
      <c r="T345" s="390" t="s">
        <v>276</v>
      </c>
      <c r="X345" s="397">
        <v>29</v>
      </c>
      <c r="Y345" s="443" t="s">
        <v>17</v>
      </c>
      <c r="Z345" s="355">
        <v>2.9899999999999999E-2</v>
      </c>
      <c r="AA345" s="439" t="s">
        <v>56</v>
      </c>
    </row>
    <row r="346" spans="1:32" ht="15" customHeight="1" x14ac:dyDescent="0.4">
      <c r="A346" s="709"/>
      <c r="B346" s="642" t="s">
        <v>27</v>
      </c>
      <c r="C346" s="642"/>
      <c r="D346" s="642"/>
      <c r="E346" s="642"/>
      <c r="F346" s="319"/>
      <c r="G346" s="318" t="s">
        <v>463</v>
      </c>
      <c r="H346" s="320" t="str">
        <f t="shared" si="40"/>
        <v/>
      </c>
      <c r="I346" s="319"/>
      <c r="J346" s="318" t="s">
        <v>463</v>
      </c>
      <c r="K346" s="320" t="str">
        <f t="shared" si="43"/>
        <v/>
      </c>
      <c r="L346" s="320" t="str">
        <f t="shared" si="41"/>
        <v/>
      </c>
      <c r="M346" s="321" t="str">
        <f t="shared" si="42"/>
        <v/>
      </c>
      <c r="N346" s="285"/>
      <c r="O346" s="449" t="str">
        <f>IF(P346=$X$26,"","○")</f>
        <v/>
      </c>
      <c r="P346" s="351">
        <v>37.299999999999997</v>
      </c>
      <c r="Q346" s="379" t="s">
        <v>17</v>
      </c>
      <c r="R346" s="273" t="str">
        <f>IF(S346=$Z$26,"","○")</f>
        <v/>
      </c>
      <c r="S346" s="351">
        <v>2.0899999999999998E-2</v>
      </c>
      <c r="T346" s="390" t="s">
        <v>276</v>
      </c>
      <c r="X346" s="355">
        <v>37.299999999999997</v>
      </c>
      <c r="Y346" s="443" t="s">
        <v>17</v>
      </c>
      <c r="Z346" s="355">
        <v>2.0899999999999998E-2</v>
      </c>
      <c r="AA346" s="439" t="s">
        <v>56</v>
      </c>
    </row>
    <row r="347" spans="1:32" ht="15" customHeight="1" x14ac:dyDescent="0.4">
      <c r="A347" s="709"/>
      <c r="B347" s="642" t="s">
        <v>28</v>
      </c>
      <c r="C347" s="642"/>
      <c r="D347" s="642"/>
      <c r="E347" s="642"/>
      <c r="F347" s="319"/>
      <c r="G347" s="318" t="s">
        <v>262</v>
      </c>
      <c r="H347" s="320" t="str">
        <f t="shared" si="40"/>
        <v/>
      </c>
      <c r="I347" s="319"/>
      <c r="J347" s="318" t="s">
        <v>262</v>
      </c>
      <c r="K347" s="320" t="str">
        <f t="shared" si="43"/>
        <v/>
      </c>
      <c r="L347" s="320" t="str">
        <f t="shared" si="41"/>
        <v/>
      </c>
      <c r="M347" s="321" t="str">
        <f t="shared" si="42"/>
        <v/>
      </c>
      <c r="N347" s="285"/>
      <c r="O347" s="449" t="str">
        <f>IF(P347=$X$27,"","○")</f>
        <v/>
      </c>
      <c r="P347" s="351">
        <v>18.399999999999999</v>
      </c>
      <c r="Q347" s="379" t="s">
        <v>468</v>
      </c>
      <c r="R347" s="273" t="str">
        <f>IF(S347=$Z$27,"","○")</f>
        <v/>
      </c>
      <c r="S347" s="394">
        <v>1.09E-2</v>
      </c>
      <c r="T347" s="390" t="s">
        <v>276</v>
      </c>
      <c r="X347" s="355">
        <v>18.399999999999999</v>
      </c>
      <c r="Y347" s="443" t="s">
        <v>468</v>
      </c>
      <c r="Z347" s="374">
        <v>1.09E-2</v>
      </c>
      <c r="AA347" s="439" t="s">
        <v>56</v>
      </c>
    </row>
    <row r="348" spans="1:32" ht="15" customHeight="1" x14ac:dyDescent="0.4">
      <c r="A348" s="709"/>
      <c r="B348" s="642" t="s">
        <v>29</v>
      </c>
      <c r="C348" s="642"/>
      <c r="D348" s="642"/>
      <c r="E348" s="642"/>
      <c r="F348" s="319"/>
      <c r="G348" s="318" t="s">
        <v>262</v>
      </c>
      <c r="H348" s="320" t="str">
        <f t="shared" si="40"/>
        <v/>
      </c>
      <c r="I348" s="319"/>
      <c r="J348" s="318" t="s">
        <v>262</v>
      </c>
      <c r="K348" s="320" t="str">
        <f t="shared" si="43"/>
        <v/>
      </c>
      <c r="L348" s="320" t="str">
        <f t="shared" si="41"/>
        <v/>
      </c>
      <c r="M348" s="321" t="str">
        <f t="shared" si="42"/>
        <v/>
      </c>
      <c r="N348" s="285"/>
      <c r="O348" s="449" t="str">
        <f>IF(P348=$X$28,"","○")</f>
        <v/>
      </c>
      <c r="P348" s="351">
        <v>3.23</v>
      </c>
      <c r="Q348" s="379" t="s">
        <v>468</v>
      </c>
      <c r="R348" s="273" t="str">
        <f>IF(S348=$Z$28,"","○")</f>
        <v/>
      </c>
      <c r="S348" s="351">
        <v>2.64E-2</v>
      </c>
      <c r="T348" s="390" t="s">
        <v>276</v>
      </c>
      <c r="X348" s="355">
        <v>3.23</v>
      </c>
      <c r="Y348" s="443" t="s">
        <v>468</v>
      </c>
      <c r="Z348" s="355">
        <v>2.64E-2</v>
      </c>
      <c r="AA348" s="439" t="s">
        <v>56</v>
      </c>
    </row>
    <row r="349" spans="1:32" ht="15" customHeight="1" x14ac:dyDescent="0.4">
      <c r="A349" s="709"/>
      <c r="B349" s="642" t="s">
        <v>30</v>
      </c>
      <c r="C349" s="642"/>
      <c r="D349" s="642"/>
      <c r="E349" s="642"/>
      <c r="F349" s="319"/>
      <c r="G349" s="318" t="s">
        <v>262</v>
      </c>
      <c r="H349" s="320" t="str">
        <f t="shared" si="40"/>
        <v/>
      </c>
      <c r="I349" s="319"/>
      <c r="J349" s="318" t="s">
        <v>262</v>
      </c>
      <c r="K349" s="320" t="str">
        <f t="shared" si="43"/>
        <v/>
      </c>
      <c r="L349" s="320" t="str">
        <f t="shared" si="41"/>
        <v/>
      </c>
      <c r="M349" s="321" t="str">
        <f t="shared" si="42"/>
        <v/>
      </c>
      <c r="N349" s="285"/>
      <c r="O349" s="449" t="str">
        <f>IF(P349=$X$29,"","○")</f>
        <v/>
      </c>
      <c r="P349" s="381">
        <v>7.53</v>
      </c>
      <c r="Q349" s="382" t="s">
        <v>468</v>
      </c>
      <c r="R349" s="275" t="str">
        <f>IF(S349=$Z$29,"","○")</f>
        <v/>
      </c>
      <c r="S349" s="395">
        <v>4.2000000000000003E-2</v>
      </c>
      <c r="T349" s="390" t="s">
        <v>276</v>
      </c>
      <c r="X349" s="355">
        <v>7.53</v>
      </c>
      <c r="Y349" s="399" t="s">
        <v>468</v>
      </c>
      <c r="Z349" s="400">
        <v>4.2000000000000003E-2</v>
      </c>
      <c r="AA349" s="440" t="s">
        <v>56</v>
      </c>
    </row>
    <row r="350" spans="1:32" ht="15" customHeight="1" x14ac:dyDescent="0.4">
      <c r="A350" s="709"/>
      <c r="B350" s="710" t="s">
        <v>405</v>
      </c>
      <c r="C350" s="713"/>
      <c r="D350" s="489"/>
      <c r="E350" s="490"/>
      <c r="F350" s="347"/>
      <c r="G350" s="350"/>
      <c r="H350" s="348" t="str">
        <f t="shared" si="40"/>
        <v/>
      </c>
      <c r="I350" s="347"/>
      <c r="J350" s="350"/>
      <c r="K350" s="348" t="str">
        <f>IF(I350="","",I350*P350)</f>
        <v/>
      </c>
      <c r="L350" s="348" t="str">
        <f>IF(F350="",IF(I350="","",-(I350*P350)),(F350-I350)*P350)</f>
        <v/>
      </c>
      <c r="M350" s="349" t="str">
        <f>IF(L350="","",L350*S350*44/12)</f>
        <v/>
      </c>
      <c r="N350" s="285"/>
      <c r="O350" s="277"/>
      <c r="P350" s="351"/>
      <c r="Q350" s="352"/>
      <c r="R350" s="278"/>
      <c r="S350" s="351"/>
      <c r="T350" s="353"/>
      <c r="X350" s="286"/>
      <c r="Y350" s="354"/>
      <c r="Z350" s="355"/>
      <c r="AA350" s="439"/>
      <c r="AE350" s="52"/>
      <c r="AF350" s="52"/>
    </row>
    <row r="351" spans="1:32" ht="15" customHeight="1" x14ac:dyDescent="0.4">
      <c r="A351" s="709"/>
      <c r="B351" s="711"/>
      <c r="C351" s="713"/>
      <c r="D351" s="489"/>
      <c r="E351" s="490"/>
      <c r="F351" s="347"/>
      <c r="G351" s="350"/>
      <c r="H351" s="348" t="str">
        <f t="shared" si="40"/>
        <v/>
      </c>
      <c r="I351" s="347"/>
      <c r="J351" s="350"/>
      <c r="K351" s="348" t="str">
        <f>IF(I351="","",I351*P351)</f>
        <v/>
      </c>
      <c r="L351" s="348" t="str">
        <f>IF(F351="",IF(I351="","",-(I351*P351)),(F351-I351)*P351)</f>
        <v/>
      </c>
      <c r="M351" s="349" t="str">
        <f t="shared" ref="M351:M354" si="44">IF(L351="","",L351*S351*44/12)</f>
        <v/>
      </c>
      <c r="N351" s="285"/>
      <c r="O351" s="356"/>
      <c r="P351" s="351"/>
      <c r="Q351" s="352"/>
      <c r="R351" s="278"/>
      <c r="S351" s="351"/>
      <c r="T351" s="352"/>
      <c r="X351" s="286"/>
      <c r="Y351" s="451"/>
      <c r="Z351" s="355"/>
      <c r="AA351" s="439"/>
      <c r="AE351" s="52"/>
      <c r="AF351" s="52"/>
    </row>
    <row r="352" spans="1:32" ht="15" customHeight="1" x14ac:dyDescent="0.4">
      <c r="A352" s="709"/>
      <c r="B352" s="711"/>
      <c r="C352" s="713"/>
      <c r="D352" s="489"/>
      <c r="E352" s="490"/>
      <c r="F352" s="347"/>
      <c r="G352" s="350"/>
      <c r="H352" s="348" t="str">
        <f t="shared" si="40"/>
        <v/>
      </c>
      <c r="I352" s="347"/>
      <c r="J352" s="350"/>
      <c r="K352" s="348" t="str">
        <f>IF(I352="","",I352*P352)</f>
        <v/>
      </c>
      <c r="L352" s="348" t="str">
        <f t="shared" ref="L352:L354" si="45">IF(F352="",IF(I352="","",-(I352*P352)),(F352-I352)*P352)</f>
        <v/>
      </c>
      <c r="M352" s="349" t="str">
        <f t="shared" si="44"/>
        <v/>
      </c>
      <c r="N352" s="285"/>
      <c r="O352" s="356"/>
      <c r="P352" s="351"/>
      <c r="Q352" s="352"/>
      <c r="R352" s="278"/>
      <c r="S352" s="351"/>
      <c r="T352" s="352"/>
      <c r="X352" s="286"/>
      <c r="Y352" s="451"/>
      <c r="Z352" s="355"/>
      <c r="AA352" s="439"/>
      <c r="AE352" s="52"/>
      <c r="AF352" s="52"/>
    </row>
    <row r="353" spans="1:32" ht="15" customHeight="1" x14ac:dyDescent="0.4">
      <c r="A353" s="709"/>
      <c r="B353" s="711"/>
      <c r="C353" s="713"/>
      <c r="D353" s="489"/>
      <c r="E353" s="490"/>
      <c r="F353" s="347"/>
      <c r="G353" s="350"/>
      <c r="H353" s="348" t="str">
        <f t="shared" si="40"/>
        <v/>
      </c>
      <c r="I353" s="347"/>
      <c r="J353" s="350"/>
      <c r="K353" s="348" t="str">
        <f>IF(I353="","",I353*P353)</f>
        <v/>
      </c>
      <c r="L353" s="348" t="str">
        <f t="shared" si="45"/>
        <v/>
      </c>
      <c r="M353" s="349" t="str">
        <f t="shared" si="44"/>
        <v/>
      </c>
      <c r="N353" s="285"/>
      <c r="O353" s="356"/>
      <c r="P353" s="351"/>
      <c r="Q353" s="352"/>
      <c r="R353" s="276"/>
      <c r="S353" s="351"/>
      <c r="T353" s="352"/>
      <c r="X353" s="286"/>
      <c r="Y353" s="451"/>
      <c r="Z353" s="355"/>
      <c r="AA353" s="439"/>
      <c r="AE353" s="52"/>
      <c r="AF353" s="52"/>
    </row>
    <row r="354" spans="1:32" ht="15" customHeight="1" x14ac:dyDescent="0.4">
      <c r="A354" s="709"/>
      <c r="B354" s="712"/>
      <c r="C354" s="713"/>
      <c r="D354" s="489"/>
      <c r="E354" s="490"/>
      <c r="F354" s="347"/>
      <c r="G354" s="350"/>
      <c r="H354" s="348" t="str">
        <f t="shared" si="40"/>
        <v/>
      </c>
      <c r="I354" s="347"/>
      <c r="J354" s="350"/>
      <c r="K354" s="348" t="str">
        <f>IF(I354="","",I354*P354)</f>
        <v/>
      </c>
      <c r="L354" s="348" t="str">
        <f t="shared" si="45"/>
        <v/>
      </c>
      <c r="M354" s="349" t="str">
        <f t="shared" si="44"/>
        <v/>
      </c>
      <c r="N354" s="285"/>
      <c r="O354" s="279"/>
      <c r="P354" s="351"/>
      <c r="Q354" s="352"/>
      <c r="R354" s="451"/>
      <c r="S354" s="351"/>
      <c r="T354" s="352"/>
      <c r="X354" s="286"/>
      <c r="Y354" s="451"/>
      <c r="Z354" s="355"/>
      <c r="AA354" s="439"/>
      <c r="AE354" s="52"/>
      <c r="AF354" s="52"/>
    </row>
    <row r="355" spans="1:32" ht="15" customHeight="1" x14ac:dyDescent="0.4">
      <c r="A355" s="709"/>
      <c r="B355" s="651" t="s">
        <v>54</v>
      </c>
      <c r="C355" s="651"/>
      <c r="D355" s="651"/>
      <c r="E355" s="651"/>
      <c r="F355" s="651"/>
      <c r="G355" s="651"/>
      <c r="H355" s="651"/>
      <c r="I355" s="651"/>
      <c r="J355" s="651"/>
      <c r="K355" s="651"/>
      <c r="L355" s="651"/>
      <c r="M355" s="349" t="str">
        <f>IF(SUM(M328:M354)=0,"",SUM(M328:M354))</f>
        <v/>
      </c>
      <c r="N355" s="285"/>
      <c r="O355" s="279"/>
      <c r="P355" s="278"/>
      <c r="Q355" s="310"/>
      <c r="R355" s="278"/>
      <c r="S355" s="281"/>
      <c r="T355" s="280"/>
      <c r="U355" s="279"/>
      <c r="V355" s="279"/>
      <c r="X355" s="451"/>
      <c r="Y355" s="451"/>
      <c r="Z355" s="355"/>
      <c r="AA355" s="439"/>
      <c r="AE355" s="52"/>
      <c r="AF355" s="52"/>
    </row>
    <row r="356" spans="1:32" ht="21.75" customHeight="1" x14ac:dyDescent="0.4">
      <c r="A356" s="709"/>
      <c r="B356" s="660"/>
      <c r="C356" s="661"/>
      <c r="D356" s="661"/>
      <c r="E356" s="662"/>
      <c r="F356" s="651" t="s">
        <v>1</v>
      </c>
      <c r="G356" s="651"/>
      <c r="H356" s="651"/>
      <c r="I356" s="669" t="s">
        <v>46</v>
      </c>
      <c r="J356" s="669"/>
      <c r="K356" s="669"/>
      <c r="L356" s="622" t="s">
        <v>51</v>
      </c>
      <c r="M356" s="683" t="s">
        <v>72</v>
      </c>
      <c r="N356" s="285"/>
      <c r="O356" s="279"/>
      <c r="P356" s="357"/>
      <c r="Q356" s="358"/>
      <c r="R356" s="451"/>
      <c r="S356" s="359"/>
      <c r="T356" s="360"/>
      <c r="X356" s="286"/>
      <c r="Y356" s="451"/>
      <c r="Z356" s="355"/>
      <c r="AA356" s="439"/>
      <c r="AE356" s="52"/>
      <c r="AF356" s="52"/>
    </row>
    <row r="357" spans="1:32" ht="15" customHeight="1" thickBot="1" x14ac:dyDescent="0.45">
      <c r="A357" s="709"/>
      <c r="B357" s="663"/>
      <c r="C357" s="664"/>
      <c r="D357" s="664"/>
      <c r="E357" s="665"/>
      <c r="F357" s="444" t="s">
        <v>3</v>
      </c>
      <c r="G357" s="685" t="s">
        <v>491</v>
      </c>
      <c r="H357" s="687"/>
      <c r="I357" s="444" t="s">
        <v>3</v>
      </c>
      <c r="J357" s="685" t="s">
        <v>491</v>
      </c>
      <c r="K357" s="687"/>
      <c r="L357" s="623"/>
      <c r="M357" s="684"/>
      <c r="N357" s="285"/>
      <c r="O357" s="279"/>
      <c r="P357" s="357"/>
      <c r="Q357" s="358"/>
      <c r="R357" s="451"/>
      <c r="S357" s="359"/>
      <c r="T357" s="360"/>
      <c r="X357" s="286"/>
      <c r="Y357" s="451"/>
      <c r="Z357" s="355"/>
      <c r="AA357" s="439"/>
      <c r="AE357" s="52"/>
      <c r="AF357" s="52"/>
    </row>
    <row r="358" spans="1:32" ht="15" customHeight="1" thickTop="1" thickBot="1" x14ac:dyDescent="0.45">
      <c r="A358" s="709"/>
      <c r="B358" s="666"/>
      <c r="C358" s="667"/>
      <c r="D358" s="667"/>
      <c r="E358" s="668"/>
      <c r="F358" s="455" t="s">
        <v>66</v>
      </c>
      <c r="G358" s="686"/>
      <c r="H358" s="688"/>
      <c r="I358" s="455" t="s">
        <v>68</v>
      </c>
      <c r="J358" s="686"/>
      <c r="K358" s="688"/>
      <c r="L358" s="445" t="s">
        <v>492</v>
      </c>
      <c r="M358" s="445" t="s">
        <v>261</v>
      </c>
      <c r="N358" s="285"/>
      <c r="O358" s="361" t="s">
        <v>493</v>
      </c>
      <c r="P358" s="357"/>
      <c r="Q358" s="358"/>
      <c r="R358" s="451"/>
      <c r="S358" s="362"/>
      <c r="T358" s="363"/>
      <c r="U358" s="689" t="s">
        <v>494</v>
      </c>
      <c r="V358" s="690"/>
      <c r="X358" s="286"/>
      <c r="Y358" s="451"/>
      <c r="Z358" s="355"/>
      <c r="AA358" s="439"/>
      <c r="AE358" s="52"/>
      <c r="AF358" s="52"/>
    </row>
    <row r="359" spans="1:32" ht="15" customHeight="1" thickTop="1" thickBot="1" x14ac:dyDescent="0.45">
      <c r="A359" s="709"/>
      <c r="B359" s="691" t="s">
        <v>495</v>
      </c>
      <c r="C359" s="692"/>
      <c r="D359" s="692"/>
      <c r="E359" s="693"/>
      <c r="F359" s="347"/>
      <c r="G359" s="448" t="s">
        <v>262</v>
      </c>
      <c r="H359" s="364"/>
      <c r="I359" s="347"/>
      <c r="J359" s="448" t="s">
        <v>262</v>
      </c>
      <c r="K359" s="364"/>
      <c r="L359" s="348" t="str">
        <f>IF(F359="",IF(I359="","",F359-I359),F359-I359)</f>
        <v/>
      </c>
      <c r="M359" s="349" t="str">
        <f>IF(L359="","",L359*S359)</f>
        <v/>
      </c>
      <c r="N359" s="285"/>
      <c r="O359" s="279"/>
      <c r="P359" s="357"/>
      <c r="Q359" s="358"/>
      <c r="R359" s="365"/>
      <c r="S359" s="366"/>
      <c r="T359" s="367" t="s">
        <v>496</v>
      </c>
      <c r="U359" s="694"/>
      <c r="V359" s="695"/>
      <c r="X359" s="286"/>
      <c r="Y359" s="451"/>
      <c r="Z359" s="355"/>
      <c r="AA359" s="439"/>
      <c r="AE359" s="52"/>
      <c r="AF359" s="52"/>
    </row>
    <row r="360" spans="1:32" ht="15" customHeight="1" thickTop="1" thickBot="1" x14ac:dyDescent="0.45">
      <c r="A360" s="709"/>
      <c r="B360" s="651" t="s">
        <v>55</v>
      </c>
      <c r="C360" s="651"/>
      <c r="D360" s="651"/>
      <c r="E360" s="651"/>
      <c r="F360" s="651"/>
      <c r="G360" s="651"/>
      <c r="H360" s="651"/>
      <c r="I360" s="651"/>
      <c r="J360" s="651"/>
      <c r="K360" s="651"/>
      <c r="L360" s="651"/>
      <c r="M360" s="349" t="str">
        <f>IF(M359=0,"",M359)</f>
        <v/>
      </c>
      <c r="N360" s="285"/>
      <c r="O360" s="279" t="s">
        <v>497</v>
      </c>
      <c r="P360" s="451"/>
      <c r="Q360" s="310"/>
      <c r="R360" s="368"/>
      <c r="S360" s="369"/>
      <c r="T360" s="280"/>
      <c r="U360" s="279"/>
      <c r="V360" s="279"/>
      <c r="X360" s="451"/>
      <c r="Y360" s="451"/>
      <c r="Z360" s="355"/>
      <c r="AA360" s="439"/>
      <c r="AE360" s="52"/>
      <c r="AF360" s="52"/>
    </row>
    <row r="361" spans="1:32" ht="18" customHeight="1" thickTop="1" x14ac:dyDescent="0.15">
      <c r="A361" s="709"/>
      <c r="B361" s="670"/>
      <c r="C361" s="671"/>
      <c r="D361" s="671"/>
      <c r="E361" s="672"/>
      <c r="F361" s="651" t="s">
        <v>1</v>
      </c>
      <c r="G361" s="651"/>
      <c r="H361" s="651"/>
      <c r="I361" s="669" t="s">
        <v>46</v>
      </c>
      <c r="J361" s="669"/>
      <c r="K361" s="669"/>
      <c r="L361" s="622" t="s">
        <v>498</v>
      </c>
      <c r="M361" s="622" t="s">
        <v>72</v>
      </c>
      <c r="N361" s="452"/>
      <c r="O361" s="625" t="s">
        <v>119</v>
      </c>
      <c r="P361" s="635" t="s">
        <v>2</v>
      </c>
      <c r="Q361" s="635"/>
      <c r="R361" s="625" t="s">
        <v>119</v>
      </c>
      <c r="S361" s="635" t="s">
        <v>57</v>
      </c>
      <c r="T361" s="635"/>
      <c r="X361" s="635" t="s">
        <v>2</v>
      </c>
      <c r="Y361" s="635"/>
      <c r="Z361" s="635" t="s">
        <v>57</v>
      </c>
      <c r="AA361" s="635"/>
      <c r="AE361" s="52"/>
      <c r="AF361" s="52"/>
    </row>
    <row r="362" spans="1:32" ht="15" customHeight="1" x14ac:dyDescent="0.15">
      <c r="A362" s="709"/>
      <c r="B362" s="673"/>
      <c r="C362" s="674"/>
      <c r="D362" s="674"/>
      <c r="E362" s="675"/>
      <c r="F362" s="444" t="s">
        <v>3</v>
      </c>
      <c r="G362" s="651" t="s">
        <v>47</v>
      </c>
      <c r="H362" s="938" t="s">
        <v>48</v>
      </c>
      <c r="I362" s="444" t="s">
        <v>3</v>
      </c>
      <c r="J362" s="651" t="s">
        <v>47</v>
      </c>
      <c r="K362" s="938" t="s">
        <v>48</v>
      </c>
      <c r="L362" s="623"/>
      <c r="M362" s="623"/>
      <c r="N362" s="452"/>
      <c r="O362" s="626"/>
      <c r="P362" s="440" t="s">
        <v>3</v>
      </c>
      <c r="Q362" s="697" t="s">
        <v>83</v>
      </c>
      <c r="R362" s="626"/>
      <c r="S362" s="625" t="s">
        <v>3</v>
      </c>
      <c r="T362" s="698" t="s">
        <v>47</v>
      </c>
      <c r="X362" s="440" t="s">
        <v>3</v>
      </c>
      <c r="Y362" s="700" t="s">
        <v>83</v>
      </c>
      <c r="Z362" s="625" t="s">
        <v>3</v>
      </c>
      <c r="AA362" s="625" t="s">
        <v>47</v>
      </c>
      <c r="AE362" s="52"/>
      <c r="AF362" s="52"/>
    </row>
    <row r="363" spans="1:32" ht="15" customHeight="1" thickBot="1" x14ac:dyDescent="0.2">
      <c r="A363" s="709"/>
      <c r="B363" s="676"/>
      <c r="C363" s="677"/>
      <c r="D363" s="677"/>
      <c r="E363" s="678"/>
      <c r="F363" s="455" t="s">
        <v>66</v>
      </c>
      <c r="G363" s="651"/>
      <c r="H363" s="455" t="s">
        <v>67</v>
      </c>
      <c r="I363" s="455" t="s">
        <v>68</v>
      </c>
      <c r="J363" s="651"/>
      <c r="K363" s="455" t="s">
        <v>69</v>
      </c>
      <c r="L363" s="445" t="s">
        <v>104</v>
      </c>
      <c r="M363" s="445" t="s">
        <v>261</v>
      </c>
      <c r="N363" s="452"/>
      <c r="O363" s="627"/>
      <c r="P363" s="441" t="s">
        <v>5</v>
      </c>
      <c r="Q363" s="697"/>
      <c r="R363" s="627"/>
      <c r="S363" s="627"/>
      <c r="T363" s="699"/>
      <c r="X363" s="441" t="s">
        <v>5</v>
      </c>
      <c r="Y363" s="700"/>
      <c r="Z363" s="627"/>
      <c r="AA363" s="627"/>
      <c r="AE363" s="52"/>
      <c r="AF363" s="52"/>
    </row>
    <row r="364" spans="1:32" ht="15" customHeight="1" thickTop="1" x14ac:dyDescent="0.4">
      <c r="A364" s="709"/>
      <c r="B364" s="642" t="s">
        <v>32</v>
      </c>
      <c r="C364" s="642"/>
      <c r="D364" s="642"/>
      <c r="E364" s="642"/>
      <c r="F364" s="347"/>
      <c r="G364" s="448" t="s">
        <v>33</v>
      </c>
      <c r="H364" s="370"/>
      <c r="I364" s="347"/>
      <c r="J364" s="448" t="s">
        <v>33</v>
      </c>
      <c r="K364" s="371"/>
      <c r="L364" s="348" t="str">
        <f>IF(F364="",IF(I364="","",F364-I364),F364-I364)</f>
        <v/>
      </c>
      <c r="M364" s="349" t="str">
        <f>IF(L364="","",L364*S364)</f>
        <v/>
      </c>
      <c r="N364" s="285"/>
      <c r="O364" s="279"/>
      <c r="P364" s="281"/>
      <c r="Q364" s="282"/>
      <c r="R364" s="372" t="str">
        <f>IF(S364=$Z$44,"","○")</f>
        <v/>
      </c>
      <c r="S364" s="373">
        <v>6.54E-2</v>
      </c>
      <c r="T364" s="401" t="s">
        <v>469</v>
      </c>
      <c r="X364" s="281"/>
      <c r="Y364" s="281"/>
      <c r="Z364" s="374">
        <v>6.54E-2</v>
      </c>
      <c r="AA364" s="439" t="s">
        <v>470</v>
      </c>
      <c r="AE364" s="52"/>
      <c r="AF364" s="52"/>
    </row>
    <row r="365" spans="1:32" ht="15" customHeight="1" x14ac:dyDescent="0.4">
      <c r="A365" s="709"/>
      <c r="B365" s="642" t="s">
        <v>35</v>
      </c>
      <c r="C365" s="642"/>
      <c r="D365" s="642"/>
      <c r="E365" s="642"/>
      <c r="F365" s="347"/>
      <c r="G365" s="448" t="s">
        <v>33</v>
      </c>
      <c r="H365" s="370"/>
      <c r="I365" s="347"/>
      <c r="J365" s="448" t="s">
        <v>33</v>
      </c>
      <c r="K365" s="371"/>
      <c r="L365" s="348" t="str">
        <f>IF(F365="",IF(I365="","",F365-I365),F365-I365)</f>
        <v/>
      </c>
      <c r="M365" s="349" t="str">
        <f>IF(L365="","",L365*S365)</f>
        <v/>
      </c>
      <c r="N365" s="285"/>
      <c r="O365" s="279"/>
      <c r="P365" s="281"/>
      <c r="Q365" s="282"/>
      <c r="R365" s="372" t="str">
        <f>IF(S365=$Z$45,"","○")</f>
        <v/>
      </c>
      <c r="S365" s="375"/>
      <c r="T365" s="402" t="s">
        <v>469</v>
      </c>
      <c r="X365" s="281"/>
      <c r="Y365" s="281"/>
      <c r="Z365" s="376"/>
      <c r="AA365" s="439" t="s">
        <v>470</v>
      </c>
      <c r="AE365" s="52"/>
      <c r="AF365" s="52"/>
    </row>
    <row r="366" spans="1:32" ht="15" customHeight="1" x14ac:dyDescent="0.4">
      <c r="A366" s="709"/>
      <c r="B366" s="642" t="s">
        <v>36</v>
      </c>
      <c r="C366" s="642"/>
      <c r="D366" s="642"/>
      <c r="E366" s="642"/>
      <c r="F366" s="347"/>
      <c r="G366" s="448" t="s">
        <v>33</v>
      </c>
      <c r="H366" s="370"/>
      <c r="I366" s="347"/>
      <c r="J366" s="448" t="s">
        <v>33</v>
      </c>
      <c r="K366" s="371"/>
      <c r="L366" s="348" t="str">
        <f>IF(F366="",IF(I366="","",F366-I366),F366-I366)</f>
        <v/>
      </c>
      <c r="M366" s="349" t="str">
        <f>IF(L366="","",L366*S366)</f>
        <v/>
      </c>
      <c r="N366" s="285"/>
      <c r="O366" s="279"/>
      <c r="P366" s="281"/>
      <c r="Q366" s="282"/>
      <c r="R366" s="372" t="str">
        <f>IF(S366=$Z$46,"","○")</f>
        <v/>
      </c>
      <c r="S366" s="375"/>
      <c r="T366" s="402" t="s">
        <v>469</v>
      </c>
      <c r="X366" s="281"/>
      <c r="Y366" s="281"/>
      <c r="Z366" s="376"/>
      <c r="AA366" s="439" t="s">
        <v>470</v>
      </c>
      <c r="AE366" s="52"/>
      <c r="AF366" s="52"/>
    </row>
    <row r="367" spans="1:32" ht="15" customHeight="1" thickBot="1" x14ac:dyDescent="0.45">
      <c r="A367" s="709"/>
      <c r="B367" s="642" t="s">
        <v>37</v>
      </c>
      <c r="C367" s="642"/>
      <c r="D367" s="642"/>
      <c r="E367" s="642"/>
      <c r="F367" s="347"/>
      <c r="G367" s="448" t="s">
        <v>33</v>
      </c>
      <c r="H367" s="370"/>
      <c r="I367" s="347"/>
      <c r="J367" s="448" t="s">
        <v>33</v>
      </c>
      <c r="K367" s="371"/>
      <c r="L367" s="348" t="str">
        <f>IF(F367="",IF(I367="","",F367-I367),F367-I367)</f>
        <v/>
      </c>
      <c r="M367" s="349" t="str">
        <f>IF(L367="","",L367*S367)</f>
        <v/>
      </c>
      <c r="N367" s="285"/>
      <c r="O367" s="279"/>
      <c r="P367" s="281"/>
      <c r="Q367" s="282"/>
      <c r="R367" s="372" t="str">
        <f>IF(S367=$Z$47,"","○")</f>
        <v/>
      </c>
      <c r="S367" s="377"/>
      <c r="T367" s="403" t="s">
        <v>469</v>
      </c>
      <c r="X367" s="281"/>
      <c r="Y367" s="281"/>
      <c r="Z367" s="376"/>
      <c r="AA367" s="439" t="s">
        <v>470</v>
      </c>
      <c r="AE367" s="52"/>
      <c r="AF367" s="52"/>
    </row>
    <row r="368" spans="1:32" ht="15" customHeight="1" thickTop="1" x14ac:dyDescent="0.4">
      <c r="A368" s="709"/>
      <c r="B368" s="651" t="s">
        <v>105</v>
      </c>
      <c r="C368" s="651"/>
      <c r="D368" s="651"/>
      <c r="E368" s="651"/>
      <c r="F368" s="651"/>
      <c r="G368" s="651"/>
      <c r="H368" s="651"/>
      <c r="I368" s="651"/>
      <c r="J368" s="651"/>
      <c r="K368" s="651"/>
      <c r="L368" s="651"/>
      <c r="M368" s="349" t="str">
        <f>IF(SUM(M364:M367)=0,"",SUM(M364:M367))</f>
        <v/>
      </c>
      <c r="N368" s="285"/>
      <c r="O368" s="279" t="s">
        <v>396</v>
      </c>
      <c r="P368" s="281"/>
      <c r="Q368" s="283"/>
      <c r="R368" s="283"/>
      <c r="S368" s="281"/>
      <c r="T368" s="310"/>
      <c r="X368" s="281"/>
      <c r="Y368" s="451"/>
      <c r="Z368" s="281"/>
      <c r="AA368" s="451"/>
      <c r="AE368" s="52"/>
      <c r="AF368" s="52"/>
    </row>
    <row r="369" spans="1:27" ht="15" customHeight="1" x14ac:dyDescent="0.4">
      <c r="A369" s="651" t="s">
        <v>0</v>
      </c>
      <c r="B369" s="651"/>
      <c r="C369" s="651"/>
      <c r="D369" s="651"/>
      <c r="E369" s="651"/>
      <c r="F369" s="622" t="s">
        <v>3</v>
      </c>
      <c r="G369" s="651" t="s">
        <v>47</v>
      </c>
      <c r="H369" s="708"/>
      <c r="I369" s="622" t="s">
        <v>3</v>
      </c>
      <c r="J369" s="651" t="s">
        <v>47</v>
      </c>
      <c r="K369" s="708"/>
      <c r="L369" s="622" t="s">
        <v>51</v>
      </c>
      <c r="M369" s="683" t="s">
        <v>72</v>
      </c>
      <c r="N369" s="287"/>
      <c r="O369" s="682" t="s">
        <v>108</v>
      </c>
      <c r="P369" s="633" t="s">
        <v>388</v>
      </c>
      <c r="Q369" s="633"/>
      <c r="R369" s="632" t="s">
        <v>57</v>
      </c>
      <c r="S369" s="632"/>
      <c r="T369" s="631" t="s">
        <v>389</v>
      </c>
      <c r="U369" s="631"/>
      <c r="V369" s="632" t="s">
        <v>471</v>
      </c>
      <c r="W369" s="632"/>
      <c r="X369" s="679"/>
      <c r="Y369" s="288"/>
      <c r="Z369" s="715"/>
      <c r="AA369" s="715"/>
    </row>
    <row r="370" spans="1:27" ht="15" customHeight="1" thickBot="1" x14ac:dyDescent="0.45">
      <c r="A370" s="651"/>
      <c r="B370" s="651"/>
      <c r="C370" s="651"/>
      <c r="D370" s="651"/>
      <c r="E370" s="651"/>
      <c r="F370" s="623"/>
      <c r="G370" s="651"/>
      <c r="H370" s="708"/>
      <c r="I370" s="623"/>
      <c r="J370" s="651"/>
      <c r="K370" s="708"/>
      <c r="L370" s="623"/>
      <c r="M370" s="684"/>
      <c r="N370" s="287"/>
      <c r="O370" s="682"/>
      <c r="P370" s="634"/>
      <c r="Q370" s="634"/>
      <c r="R370" s="634" t="s">
        <v>472</v>
      </c>
      <c r="S370" s="634"/>
      <c r="T370" s="442" t="s">
        <v>392</v>
      </c>
      <c r="U370" s="442" t="s">
        <v>393</v>
      </c>
      <c r="V370" s="450" t="s">
        <v>392</v>
      </c>
      <c r="W370" s="450" t="s">
        <v>393</v>
      </c>
      <c r="X370" s="679"/>
      <c r="Y370" s="288"/>
      <c r="Z370" s="715"/>
      <c r="AA370" s="715"/>
    </row>
    <row r="371" spans="1:27" ht="15" customHeight="1" thickTop="1" x14ac:dyDescent="0.4">
      <c r="A371" s="651"/>
      <c r="B371" s="651"/>
      <c r="C371" s="651"/>
      <c r="D371" s="651"/>
      <c r="E371" s="651"/>
      <c r="F371" s="455" t="s">
        <v>66</v>
      </c>
      <c r="G371" s="651"/>
      <c r="H371" s="708"/>
      <c r="I371" s="55" t="s">
        <v>68</v>
      </c>
      <c r="J371" s="651"/>
      <c r="K371" s="708"/>
      <c r="L371" s="455" t="s">
        <v>52</v>
      </c>
      <c r="M371" s="445" t="s">
        <v>261</v>
      </c>
      <c r="N371" s="452"/>
      <c r="O371" s="289">
        <v>1</v>
      </c>
      <c r="P371" s="728"/>
      <c r="Q371" s="729"/>
      <c r="R371" s="716"/>
      <c r="S371" s="716"/>
      <c r="T371" s="313"/>
      <c r="U371" s="314"/>
      <c r="V371" s="290" t="str">
        <f>IF($R371="","",$R371*10^3*T371)</f>
        <v/>
      </c>
      <c r="W371" s="291" t="str">
        <f>IF($R371="","",$R371*10^3*U371)</f>
        <v/>
      </c>
      <c r="X371" s="679"/>
      <c r="Y371" s="451"/>
      <c r="Z371" s="715"/>
      <c r="AA371" s="715"/>
    </row>
    <row r="372" spans="1:27" ht="15" customHeight="1" x14ac:dyDescent="0.4">
      <c r="A372" s="709" t="s">
        <v>38</v>
      </c>
      <c r="B372" s="719" t="s">
        <v>387</v>
      </c>
      <c r="C372" s="720"/>
      <c r="D372" s="721"/>
      <c r="E372" s="636" t="s">
        <v>39</v>
      </c>
      <c r="F372" s="706" t="str">
        <f>IF(T375=0,"",T375)</f>
        <v/>
      </c>
      <c r="G372" s="636" t="s">
        <v>95</v>
      </c>
      <c r="H372" s="680"/>
      <c r="I372" s="680"/>
      <c r="J372" s="636" t="s">
        <v>95</v>
      </c>
      <c r="K372" s="680"/>
      <c r="L372" s="643" t="str">
        <f>IF(F372="","",F372)</f>
        <v/>
      </c>
      <c r="M372" s="645" t="str">
        <f>IF(V375=0,"",V375)</f>
        <v/>
      </c>
      <c r="N372" s="285"/>
      <c r="O372" s="289">
        <v>2</v>
      </c>
      <c r="P372" s="704"/>
      <c r="Q372" s="705"/>
      <c r="R372" s="703"/>
      <c r="S372" s="703"/>
      <c r="T372" s="292"/>
      <c r="U372" s="315"/>
      <c r="V372" s="290" t="str">
        <f t="shared" ref="V372:W374" si="46">IF($R372="","",$R372*10^3*T372)</f>
        <v/>
      </c>
      <c r="W372" s="291" t="str">
        <f>IF($R372="","",$R372*10^3*U372)</f>
        <v/>
      </c>
      <c r="X372" s="281"/>
      <c r="Y372" s="293" t="s">
        <v>116</v>
      </c>
      <c r="Z372" s="294"/>
      <c r="AA372" s="451"/>
    </row>
    <row r="373" spans="1:27" ht="15" customHeight="1" x14ac:dyDescent="0.4">
      <c r="A373" s="709"/>
      <c r="B373" s="722"/>
      <c r="C373" s="723"/>
      <c r="D373" s="724"/>
      <c r="E373" s="637"/>
      <c r="F373" s="707"/>
      <c r="G373" s="637"/>
      <c r="H373" s="681"/>
      <c r="I373" s="681"/>
      <c r="J373" s="637"/>
      <c r="K373" s="681"/>
      <c r="L373" s="644"/>
      <c r="M373" s="646"/>
      <c r="N373" s="285"/>
      <c r="O373" s="289">
        <v>3</v>
      </c>
      <c r="P373" s="704"/>
      <c r="Q373" s="705"/>
      <c r="R373" s="703"/>
      <c r="S373" s="703"/>
      <c r="T373" s="292"/>
      <c r="U373" s="315"/>
      <c r="V373" s="290" t="str">
        <f t="shared" si="46"/>
        <v/>
      </c>
      <c r="W373" s="291" t="str">
        <f>IF($R373="","",$R373*10^3*U373)</f>
        <v/>
      </c>
      <c r="X373" s="281"/>
      <c r="Y373" s="293"/>
      <c r="Z373" s="294"/>
      <c r="AA373" s="451"/>
    </row>
    <row r="374" spans="1:27" ht="15" customHeight="1" thickBot="1" x14ac:dyDescent="0.45">
      <c r="A374" s="709"/>
      <c r="B374" s="722"/>
      <c r="C374" s="723"/>
      <c r="D374" s="724"/>
      <c r="E374" s="636" t="s">
        <v>40</v>
      </c>
      <c r="F374" s="706" t="str">
        <f>IF(U375=0,"",U375)</f>
        <v/>
      </c>
      <c r="G374" s="636" t="s">
        <v>95</v>
      </c>
      <c r="H374" s="680"/>
      <c r="I374" s="680"/>
      <c r="J374" s="636" t="s">
        <v>95</v>
      </c>
      <c r="K374" s="680"/>
      <c r="L374" s="643" t="str">
        <f>IF(F374="","",F374)</f>
        <v/>
      </c>
      <c r="M374" s="645" t="str">
        <f>IF(W375=0,"",W375)</f>
        <v/>
      </c>
      <c r="N374" s="285"/>
      <c r="O374" s="289">
        <v>4</v>
      </c>
      <c r="P374" s="638"/>
      <c r="Q374" s="639"/>
      <c r="R374" s="701"/>
      <c r="S374" s="701"/>
      <c r="T374" s="316"/>
      <c r="U374" s="317"/>
      <c r="V374" s="290" t="str">
        <f t="shared" si="46"/>
        <v/>
      </c>
      <c r="W374" s="291" t="str">
        <f t="shared" si="46"/>
        <v/>
      </c>
      <c r="X374" s="281"/>
      <c r="Y374" s="293"/>
      <c r="Z374" s="294"/>
      <c r="AA374" s="451"/>
    </row>
    <row r="375" spans="1:27" ht="15" customHeight="1" thickTop="1" x14ac:dyDescent="0.4">
      <c r="A375" s="709"/>
      <c r="B375" s="725"/>
      <c r="C375" s="726"/>
      <c r="D375" s="727"/>
      <c r="E375" s="637"/>
      <c r="F375" s="707"/>
      <c r="G375" s="637"/>
      <c r="H375" s="681"/>
      <c r="I375" s="681"/>
      <c r="J375" s="637"/>
      <c r="K375" s="681"/>
      <c r="L375" s="644"/>
      <c r="M375" s="646"/>
      <c r="N375" s="285"/>
      <c r="O375" s="295"/>
      <c r="P375" s="702" t="s">
        <v>71</v>
      </c>
      <c r="Q375" s="702"/>
      <c r="R375" s="640"/>
      <c r="S375" s="641"/>
      <c r="T375" s="296" t="str">
        <f>IF(T371="","",SUM(T371:T374))</f>
        <v/>
      </c>
      <c r="U375" s="297" t="str">
        <f t="shared" ref="U375:W375" si="47">IF(U371="","",SUM(U371:U374))</f>
        <v/>
      </c>
      <c r="V375" s="291" t="str">
        <f t="shared" si="47"/>
        <v/>
      </c>
      <c r="W375" s="291" t="str">
        <f t="shared" si="47"/>
        <v/>
      </c>
      <c r="X375" s="281"/>
      <c r="Y375" s="293" t="s">
        <v>120</v>
      </c>
      <c r="Z375" s="294"/>
      <c r="AA375" s="451"/>
    </row>
    <row r="376" spans="1:27" ht="15" customHeight="1" x14ac:dyDescent="0.4">
      <c r="A376" s="709"/>
      <c r="B376" s="642" t="s">
        <v>41</v>
      </c>
      <c r="C376" s="642"/>
      <c r="D376" s="647" t="s">
        <v>42</v>
      </c>
      <c r="E376" s="648"/>
      <c r="F376" s="319"/>
      <c r="G376" s="318" t="s">
        <v>95</v>
      </c>
      <c r="H376" s="322"/>
      <c r="I376" s="322"/>
      <c r="J376" s="318" t="s">
        <v>95</v>
      </c>
      <c r="K376" s="323"/>
      <c r="L376" s="320" t="str">
        <f>IF(F376="","",F376)</f>
        <v/>
      </c>
      <c r="M376" s="326" t="str">
        <f>IF(L376="","",L376*S376)</f>
        <v/>
      </c>
      <c r="N376" s="285"/>
      <c r="O376" s="298"/>
      <c r="P376" s="621"/>
      <c r="Q376" s="621"/>
      <c r="R376" s="299"/>
      <c r="S376" s="940"/>
      <c r="T376" s="274" t="s">
        <v>473</v>
      </c>
      <c r="U376" s="300"/>
      <c r="V376" s="300"/>
      <c r="W376" s="300"/>
      <c r="X376" s="281"/>
      <c r="Y376" s="293" t="s">
        <v>121</v>
      </c>
      <c r="Z376" s="301"/>
      <c r="AA376" s="451"/>
    </row>
    <row r="377" spans="1:27" ht="15" customHeight="1" x14ac:dyDescent="0.4">
      <c r="A377" s="709"/>
      <c r="B377" s="642"/>
      <c r="C377" s="642"/>
      <c r="D377" s="649" t="s">
        <v>43</v>
      </c>
      <c r="E377" s="650"/>
      <c r="F377" s="324"/>
      <c r="G377" s="318" t="s">
        <v>95</v>
      </c>
      <c r="H377" s="322"/>
      <c r="I377" s="319"/>
      <c r="J377" s="318" t="s">
        <v>95</v>
      </c>
      <c r="K377" s="323"/>
      <c r="L377" s="327" t="str">
        <f>IF(I377="",IF(I377="","",-I377),-I377)</f>
        <v/>
      </c>
      <c r="M377" s="326" t="str">
        <f>IF(L377="","",L377*S377)</f>
        <v/>
      </c>
      <c r="N377" s="285"/>
      <c r="O377" s="302"/>
      <c r="P377" s="303"/>
      <c r="Q377" s="304"/>
      <c r="R377" s="304"/>
      <c r="S377" s="940"/>
      <c r="T377" s="274" t="s">
        <v>473</v>
      </c>
      <c r="U377" s="279"/>
      <c r="X377" s="281"/>
      <c r="Y377" s="281"/>
      <c r="Z377" s="301"/>
      <c r="AA377" s="451"/>
    </row>
    <row r="378" spans="1:27" ht="15" customHeight="1" thickBot="1" x14ac:dyDescent="0.45">
      <c r="A378" s="709"/>
      <c r="B378" s="651" t="s">
        <v>499</v>
      </c>
      <c r="C378" s="651"/>
      <c r="D378" s="651"/>
      <c r="E378" s="651"/>
      <c r="F378" s="651"/>
      <c r="G378" s="651"/>
      <c r="H378" s="651"/>
      <c r="I378" s="651"/>
      <c r="J378" s="651"/>
      <c r="K378" s="651"/>
      <c r="L378" s="651"/>
      <c r="M378" s="328" t="str">
        <f>IF(SUM(M372:M377)=0,"",SUM(M372:M377))</f>
        <v/>
      </c>
      <c r="N378" s="285"/>
      <c r="O378" s="302"/>
      <c r="P378" s="305"/>
      <c r="Q378" s="304"/>
      <c r="R378" s="304"/>
      <c r="S378" s="306"/>
      <c r="T378" s="306"/>
      <c r="U378" s="279"/>
      <c r="X378" s="281"/>
      <c r="Y378" s="451"/>
      <c r="Z378" s="281"/>
      <c r="AA378" s="451"/>
    </row>
    <row r="379" spans="1:27" ht="15" customHeight="1" thickBot="1" x14ac:dyDescent="0.45">
      <c r="A379" s="652" t="s">
        <v>505</v>
      </c>
      <c r="B379" s="653"/>
      <c r="C379" s="653"/>
      <c r="D379" s="653"/>
      <c r="E379" s="653"/>
      <c r="F379" s="653"/>
      <c r="G379" s="653"/>
      <c r="H379" s="653"/>
      <c r="I379" s="653"/>
      <c r="J379" s="653"/>
      <c r="K379" s="653"/>
      <c r="L379" s="654"/>
      <c r="M379" s="325" t="str">
        <f>IF(SUM(M355,M360,M368,M378)=0,"",SUM(M355,M360,M368,M378))</f>
        <v/>
      </c>
      <c r="N379" s="285"/>
      <c r="O379" s="302"/>
      <c r="P379" s="305"/>
      <c r="Q379" s="304"/>
      <c r="R379" s="304"/>
      <c r="S379" s="306"/>
      <c r="T379" s="306"/>
      <c r="U379" s="279"/>
      <c r="X379" s="281"/>
      <c r="Y379" s="451"/>
      <c r="Z379" s="281"/>
      <c r="AA379" s="451"/>
    </row>
    <row r="380" spans="1:27" ht="6" customHeight="1" x14ac:dyDescent="0.4">
      <c r="A380" s="453"/>
      <c r="B380" s="162"/>
      <c r="C380" s="163"/>
      <c r="D380" s="163"/>
      <c r="E380" s="163"/>
      <c r="F380" s="163"/>
      <c r="G380" s="453"/>
      <c r="H380" s="453"/>
      <c r="I380" s="453"/>
      <c r="J380" s="453"/>
      <c r="K380" s="453"/>
      <c r="L380" s="453"/>
      <c r="M380" s="53"/>
      <c r="N380" s="285"/>
      <c r="O380" s="302"/>
      <c r="P380" s="305"/>
      <c r="Q380" s="304"/>
      <c r="R380" s="304"/>
      <c r="S380" s="306"/>
      <c r="T380" s="306"/>
      <c r="U380" s="279"/>
      <c r="X380" s="281"/>
      <c r="Y380" s="451"/>
      <c r="Z380" s="281"/>
      <c r="AA380" s="451"/>
    </row>
    <row r="381" spans="1:27" ht="13.5" customHeight="1" x14ac:dyDescent="0.15">
      <c r="A381" s="454"/>
      <c r="B381" s="655" t="s">
        <v>395</v>
      </c>
      <c r="C381" s="655"/>
      <c r="D381" s="655"/>
      <c r="E381" s="655"/>
      <c r="F381" s="655"/>
      <c r="G381" s="655" t="str">
        <f>IF(P371="","",""&amp;$P371&amp;" "&amp;$R371&amp;"　"&amp;$P372&amp;" "&amp;$R372&amp;"　"&amp;$P373&amp;" "&amp;$R373&amp;"　"&amp;$P374&amp;" "&amp;$R374&amp;"")</f>
        <v/>
      </c>
      <c r="H381" s="655"/>
      <c r="I381" s="655"/>
      <c r="J381" s="655"/>
      <c r="K381" s="655"/>
      <c r="L381" s="655"/>
      <c r="M381" s="655"/>
      <c r="N381" s="284"/>
      <c r="O381" s="302"/>
      <c r="P381" s="307"/>
      <c r="Q381" s="308"/>
      <c r="R381" s="308"/>
      <c r="S381" s="308"/>
      <c r="T381" s="452"/>
      <c r="U381" s="279"/>
    </row>
    <row r="382" spans="1:27" ht="13.5" customHeight="1" x14ac:dyDescent="0.15">
      <c r="A382" s="64"/>
      <c r="B382" s="714"/>
      <c r="C382" s="714"/>
      <c r="D382" s="714"/>
      <c r="E382" s="714"/>
      <c r="F382" s="714"/>
      <c r="G382" s="714"/>
      <c r="H382" s="714"/>
      <c r="I382" s="714"/>
      <c r="J382" s="714"/>
      <c r="K382" s="714"/>
      <c r="L382" s="714"/>
      <c r="M382" s="714"/>
      <c r="N382" s="284"/>
      <c r="Q382" s="309"/>
    </row>
    <row r="383" spans="1:27" ht="13.5" customHeight="1" x14ac:dyDescent="0.15">
      <c r="A383" s="64"/>
      <c r="B383" s="714"/>
      <c r="C383" s="714"/>
      <c r="D383" s="714"/>
      <c r="E383" s="714"/>
      <c r="F383" s="714"/>
      <c r="G383" s="714"/>
      <c r="H383" s="714"/>
      <c r="I383" s="714"/>
      <c r="J383" s="714"/>
      <c r="K383" s="714"/>
      <c r="L383" s="714"/>
      <c r="M383" s="714"/>
      <c r="N383" s="284"/>
    </row>
    <row r="384" spans="1:27" ht="6" customHeight="1" thickBot="1" x14ac:dyDescent="0.2">
      <c r="A384" s="65"/>
      <c r="B384" s="65"/>
      <c r="C384" s="65"/>
      <c r="D384" s="65"/>
      <c r="E384" s="65"/>
      <c r="F384" s="65"/>
      <c r="G384" s="65"/>
      <c r="H384" s="65"/>
      <c r="I384" s="65"/>
      <c r="J384" s="65"/>
      <c r="K384" s="65"/>
      <c r="L384" s="65"/>
      <c r="M384" s="65"/>
      <c r="N384" s="284"/>
    </row>
    <row r="385" spans="9:14" ht="22.5" customHeight="1" thickBot="1" x14ac:dyDescent="0.2">
      <c r="I385" s="29"/>
      <c r="J385" s="29"/>
      <c r="K385" s="311" t="s">
        <v>320</v>
      </c>
      <c r="L385" s="311" t="s">
        <v>71</v>
      </c>
      <c r="M385" s="312" t="str">
        <f>IF(SUM(M59,M123,M187,M251,M315,M379)=0,"",SUM(M59,M123,M187,M251,M315,M379))</f>
        <v/>
      </c>
      <c r="N385" s="263" t="s">
        <v>474</v>
      </c>
    </row>
  </sheetData>
  <sheetProtection algorithmName="SHA-512" hashValue="mLi8aLeIqtcTRtCDEMlQ7Qb9wyFE0mN3cDZmzbcULTtrQc0+LnNOIlZmejk9j3rmRyzf2PjbuEL3JIX1bz+zlg==" saltValue="FEN8Kw+Tv2wZfu/NpURrZg==" spinCount="100000" sheet="1" formatRows="0" selectLockedCells="1"/>
  <protectedRanges>
    <protectedRange sqref="F52:F54 F116:F118 F180:F182 F244:F246 F308:F310 F372:F374" name="範囲1"/>
  </protectedRanges>
  <mergeCells count="882">
    <mergeCell ref="B382:M383"/>
    <mergeCell ref="P376:Q376"/>
    <mergeCell ref="D377:E377"/>
    <mergeCell ref="B378:L378"/>
    <mergeCell ref="A379:L379"/>
    <mergeCell ref="B381:F381"/>
    <mergeCell ref="G381:M381"/>
    <mergeCell ref="L374:L375"/>
    <mergeCell ref="M374:M375"/>
    <mergeCell ref="P374:Q374"/>
    <mergeCell ref="A372:A378"/>
    <mergeCell ref="B372:D375"/>
    <mergeCell ref="B376:C377"/>
    <mergeCell ref="D376:E376"/>
    <mergeCell ref="R374:S374"/>
    <mergeCell ref="P375:Q375"/>
    <mergeCell ref="R375:S375"/>
    <mergeCell ref="R372:S372"/>
    <mergeCell ref="P373:Q373"/>
    <mergeCell ref="R373:S373"/>
    <mergeCell ref="E374:E375"/>
    <mergeCell ref="F374:F375"/>
    <mergeCell ref="G374:G375"/>
    <mergeCell ref="H374:H375"/>
    <mergeCell ref="I374:I375"/>
    <mergeCell ref="J374:J375"/>
    <mergeCell ref="K374:K375"/>
    <mergeCell ref="I372:I373"/>
    <mergeCell ref="J372:J373"/>
    <mergeCell ref="K372:K373"/>
    <mergeCell ref="L372:L373"/>
    <mergeCell ref="M372:M373"/>
    <mergeCell ref="P372:Q372"/>
    <mergeCell ref="E372:E373"/>
    <mergeCell ref="F372:F373"/>
    <mergeCell ref="G372:G373"/>
    <mergeCell ref="H372:H373"/>
    <mergeCell ref="X369:X371"/>
    <mergeCell ref="Z369:Z371"/>
    <mergeCell ref="AA369:AA371"/>
    <mergeCell ref="R370:S370"/>
    <mergeCell ref="P371:Q371"/>
    <mergeCell ref="R371:S371"/>
    <mergeCell ref="M369:M370"/>
    <mergeCell ref="O369:O370"/>
    <mergeCell ref="P369:Q370"/>
    <mergeCell ref="R369:S369"/>
    <mergeCell ref="T369:U369"/>
    <mergeCell ref="V369:W369"/>
    <mergeCell ref="B368:L368"/>
    <mergeCell ref="A369:E371"/>
    <mergeCell ref="F369:F370"/>
    <mergeCell ref="G369:G371"/>
    <mergeCell ref="H369:H371"/>
    <mergeCell ref="I369:I370"/>
    <mergeCell ref="J369:J371"/>
    <mergeCell ref="K369:K371"/>
    <mergeCell ref="L369:L370"/>
    <mergeCell ref="Z362:Z363"/>
    <mergeCell ref="AA362:AA363"/>
    <mergeCell ref="B364:E364"/>
    <mergeCell ref="B365:E365"/>
    <mergeCell ref="B366:E366"/>
    <mergeCell ref="B367:E367"/>
    <mergeCell ref="R361:R363"/>
    <mergeCell ref="S361:T361"/>
    <mergeCell ref="X361:Y361"/>
    <mergeCell ref="Z361:AA361"/>
    <mergeCell ref="G362:G363"/>
    <mergeCell ref="J362:J363"/>
    <mergeCell ref="Q362:Q363"/>
    <mergeCell ref="S362:S363"/>
    <mergeCell ref="T362:T363"/>
    <mergeCell ref="Y362:Y363"/>
    <mergeCell ref="B359:E359"/>
    <mergeCell ref="U359:V359"/>
    <mergeCell ref="B360:L360"/>
    <mergeCell ref="B361:E363"/>
    <mergeCell ref="F361:H361"/>
    <mergeCell ref="I361:K361"/>
    <mergeCell ref="L361:L362"/>
    <mergeCell ref="M361:M362"/>
    <mergeCell ref="O361:O363"/>
    <mergeCell ref="P361:Q361"/>
    <mergeCell ref="M356:M357"/>
    <mergeCell ref="G357:G358"/>
    <mergeCell ref="H357:H358"/>
    <mergeCell ref="J357:J358"/>
    <mergeCell ref="K357:K358"/>
    <mergeCell ref="U358:V358"/>
    <mergeCell ref="C354:E354"/>
    <mergeCell ref="B355:L355"/>
    <mergeCell ref="B356:E358"/>
    <mergeCell ref="F356:H356"/>
    <mergeCell ref="I356:K356"/>
    <mergeCell ref="L356:L357"/>
    <mergeCell ref="B345:E345"/>
    <mergeCell ref="B346:E346"/>
    <mergeCell ref="B347:E347"/>
    <mergeCell ref="B348:E348"/>
    <mergeCell ref="B349:E349"/>
    <mergeCell ref="B350:B354"/>
    <mergeCell ref="C350:E350"/>
    <mergeCell ref="C351:E351"/>
    <mergeCell ref="C352:E352"/>
    <mergeCell ref="C353:E353"/>
    <mergeCell ref="C342:E342"/>
    <mergeCell ref="C343:E343"/>
    <mergeCell ref="C344:E344"/>
    <mergeCell ref="B335:E335"/>
    <mergeCell ref="B336:E336"/>
    <mergeCell ref="B337:E337"/>
    <mergeCell ref="B338:B339"/>
    <mergeCell ref="C338:E338"/>
    <mergeCell ref="C339:E339"/>
    <mergeCell ref="Z326:Z327"/>
    <mergeCell ref="AA326:AA327"/>
    <mergeCell ref="A328:A368"/>
    <mergeCell ref="B328:E328"/>
    <mergeCell ref="B329:E329"/>
    <mergeCell ref="B330:E330"/>
    <mergeCell ref="B331:E331"/>
    <mergeCell ref="B332:E332"/>
    <mergeCell ref="B333:E333"/>
    <mergeCell ref="B334:E334"/>
    <mergeCell ref="O325:O327"/>
    <mergeCell ref="P325:Q325"/>
    <mergeCell ref="R325:R327"/>
    <mergeCell ref="S325:T325"/>
    <mergeCell ref="X325:Y325"/>
    <mergeCell ref="Z325:AA325"/>
    <mergeCell ref="Q326:Q327"/>
    <mergeCell ref="S326:S327"/>
    <mergeCell ref="T326:T327"/>
    <mergeCell ref="Y326:Y327"/>
    <mergeCell ref="B340:B341"/>
    <mergeCell ref="C340:E340"/>
    <mergeCell ref="C341:E341"/>
    <mergeCell ref="B342:B344"/>
    <mergeCell ref="B318:M319"/>
    <mergeCell ref="G323:L323"/>
    <mergeCell ref="A325:E327"/>
    <mergeCell ref="F325:H325"/>
    <mergeCell ref="I325:K325"/>
    <mergeCell ref="L325:L326"/>
    <mergeCell ref="M325:M326"/>
    <mergeCell ref="G326:G327"/>
    <mergeCell ref="J326:J327"/>
    <mergeCell ref="P312:Q312"/>
    <mergeCell ref="D313:E313"/>
    <mergeCell ref="B314:L314"/>
    <mergeCell ref="A315:L315"/>
    <mergeCell ref="B317:F317"/>
    <mergeCell ref="G317:M317"/>
    <mergeCell ref="L310:L311"/>
    <mergeCell ref="M310:M311"/>
    <mergeCell ref="P310:Q310"/>
    <mergeCell ref="A308:A314"/>
    <mergeCell ref="B308:D311"/>
    <mergeCell ref="B312:C313"/>
    <mergeCell ref="D312:E312"/>
    <mergeCell ref="R310:S310"/>
    <mergeCell ref="P311:Q311"/>
    <mergeCell ref="R311:S311"/>
    <mergeCell ref="R308:S308"/>
    <mergeCell ref="P309:Q309"/>
    <mergeCell ref="R309:S309"/>
    <mergeCell ref="E310:E311"/>
    <mergeCell ref="F310:F311"/>
    <mergeCell ref="G310:G311"/>
    <mergeCell ref="H310:H311"/>
    <mergeCell ref="I310:I311"/>
    <mergeCell ref="J310:J311"/>
    <mergeCell ref="K310:K311"/>
    <mergeCell ref="I308:I309"/>
    <mergeCell ref="J308:J309"/>
    <mergeCell ref="K308:K309"/>
    <mergeCell ref="L308:L309"/>
    <mergeCell ref="M308:M309"/>
    <mergeCell ref="P308:Q308"/>
    <mergeCell ref="E308:E309"/>
    <mergeCell ref="F308:F309"/>
    <mergeCell ref="G308:G309"/>
    <mergeCell ref="H308:H309"/>
    <mergeCell ref="X305:X307"/>
    <mergeCell ref="Z305:Z307"/>
    <mergeCell ref="AA305:AA307"/>
    <mergeCell ref="R306:S306"/>
    <mergeCell ref="P307:Q307"/>
    <mergeCell ref="R307:S307"/>
    <mergeCell ref="M305:M306"/>
    <mergeCell ref="O305:O306"/>
    <mergeCell ref="P305:Q306"/>
    <mergeCell ref="R305:S305"/>
    <mergeCell ref="T305:U305"/>
    <mergeCell ref="V305:W305"/>
    <mergeCell ref="B304:L304"/>
    <mergeCell ref="A305:E307"/>
    <mergeCell ref="F305:F306"/>
    <mergeCell ref="G305:G307"/>
    <mergeCell ref="H305:H307"/>
    <mergeCell ref="I305:I306"/>
    <mergeCell ref="J305:J307"/>
    <mergeCell ref="K305:K307"/>
    <mergeCell ref="L305:L306"/>
    <mergeCell ref="Z298:Z299"/>
    <mergeCell ref="AA298:AA299"/>
    <mergeCell ref="B300:E300"/>
    <mergeCell ref="B301:E301"/>
    <mergeCell ref="B302:E302"/>
    <mergeCell ref="B303:E303"/>
    <mergeCell ref="R297:R299"/>
    <mergeCell ref="S297:T297"/>
    <mergeCell ref="X297:Y297"/>
    <mergeCell ref="Z297:AA297"/>
    <mergeCell ref="G298:G299"/>
    <mergeCell ref="J298:J299"/>
    <mergeCell ref="Q298:Q299"/>
    <mergeCell ref="S298:S299"/>
    <mergeCell ref="T298:T299"/>
    <mergeCell ref="Y298:Y299"/>
    <mergeCell ref="B295:E295"/>
    <mergeCell ref="U295:V295"/>
    <mergeCell ref="B296:L296"/>
    <mergeCell ref="B297:E299"/>
    <mergeCell ref="F297:H297"/>
    <mergeCell ref="I297:K297"/>
    <mergeCell ref="L297:L298"/>
    <mergeCell ref="M297:M298"/>
    <mergeCell ref="O297:O299"/>
    <mergeCell ref="P297:Q297"/>
    <mergeCell ref="M292:M293"/>
    <mergeCell ref="G293:G294"/>
    <mergeCell ref="H293:H294"/>
    <mergeCell ref="J293:J294"/>
    <mergeCell ref="K293:K294"/>
    <mergeCell ref="U294:V294"/>
    <mergeCell ref="C290:E290"/>
    <mergeCell ref="B291:L291"/>
    <mergeCell ref="B292:E294"/>
    <mergeCell ref="F292:H292"/>
    <mergeCell ref="I292:K292"/>
    <mergeCell ref="L292:L293"/>
    <mergeCell ref="B281:E281"/>
    <mergeCell ref="B282:E282"/>
    <mergeCell ref="B283:E283"/>
    <mergeCell ref="B284:E284"/>
    <mergeCell ref="B285:E285"/>
    <mergeCell ref="B286:B290"/>
    <mergeCell ref="C286:E286"/>
    <mergeCell ref="C287:E287"/>
    <mergeCell ref="C288:E288"/>
    <mergeCell ref="C289:E289"/>
    <mergeCell ref="C278:E278"/>
    <mergeCell ref="C279:E279"/>
    <mergeCell ref="C280:E280"/>
    <mergeCell ref="B271:E271"/>
    <mergeCell ref="B272:E272"/>
    <mergeCell ref="B273:E273"/>
    <mergeCell ref="B274:B275"/>
    <mergeCell ref="C274:E274"/>
    <mergeCell ref="C275:E275"/>
    <mergeCell ref="Z262:Z263"/>
    <mergeCell ref="AA262:AA263"/>
    <mergeCell ref="A264:A304"/>
    <mergeCell ref="B264:E264"/>
    <mergeCell ref="B265:E265"/>
    <mergeCell ref="B266:E266"/>
    <mergeCell ref="B267:E267"/>
    <mergeCell ref="B268:E268"/>
    <mergeCell ref="B269:E269"/>
    <mergeCell ref="B270:E270"/>
    <mergeCell ref="O261:O263"/>
    <mergeCell ref="P261:Q261"/>
    <mergeCell ref="R261:R263"/>
    <mergeCell ref="S261:T261"/>
    <mergeCell ref="X261:Y261"/>
    <mergeCell ref="Z261:AA261"/>
    <mergeCell ref="Q262:Q263"/>
    <mergeCell ref="S262:S263"/>
    <mergeCell ref="T262:T263"/>
    <mergeCell ref="Y262:Y263"/>
    <mergeCell ref="B276:B277"/>
    <mergeCell ref="C276:E276"/>
    <mergeCell ref="C277:E277"/>
    <mergeCell ref="B278:B280"/>
    <mergeCell ref="B254:M255"/>
    <mergeCell ref="G259:L259"/>
    <mergeCell ref="A261:E263"/>
    <mergeCell ref="F261:H261"/>
    <mergeCell ref="I261:K261"/>
    <mergeCell ref="L261:L262"/>
    <mergeCell ref="M261:M262"/>
    <mergeCell ref="G262:G263"/>
    <mergeCell ref="J262:J263"/>
    <mergeCell ref="P248:Q248"/>
    <mergeCell ref="D249:E249"/>
    <mergeCell ref="B250:L250"/>
    <mergeCell ref="A251:L251"/>
    <mergeCell ref="B253:F253"/>
    <mergeCell ref="G253:M253"/>
    <mergeCell ref="L246:L247"/>
    <mergeCell ref="M246:M247"/>
    <mergeCell ref="P246:Q246"/>
    <mergeCell ref="A244:A250"/>
    <mergeCell ref="B244:D247"/>
    <mergeCell ref="B248:C249"/>
    <mergeCell ref="D248:E248"/>
    <mergeCell ref="R246:S246"/>
    <mergeCell ref="P247:Q247"/>
    <mergeCell ref="R247:S247"/>
    <mergeCell ref="R244:S244"/>
    <mergeCell ref="P245:Q245"/>
    <mergeCell ref="R245:S245"/>
    <mergeCell ref="E246:E247"/>
    <mergeCell ref="F246:F247"/>
    <mergeCell ref="G246:G247"/>
    <mergeCell ref="H246:H247"/>
    <mergeCell ref="I246:I247"/>
    <mergeCell ref="J246:J247"/>
    <mergeCell ref="K246:K247"/>
    <mergeCell ref="I244:I245"/>
    <mergeCell ref="J244:J245"/>
    <mergeCell ref="K244:K245"/>
    <mergeCell ref="L244:L245"/>
    <mergeCell ref="M244:M245"/>
    <mergeCell ref="P244:Q244"/>
    <mergeCell ref="E244:E245"/>
    <mergeCell ref="F244:F245"/>
    <mergeCell ref="G244:G245"/>
    <mergeCell ref="H244:H245"/>
    <mergeCell ref="X241:X243"/>
    <mergeCell ref="Z241:Z243"/>
    <mergeCell ref="AA241:AA243"/>
    <mergeCell ref="R242:S242"/>
    <mergeCell ref="P243:Q243"/>
    <mergeCell ref="R243:S243"/>
    <mergeCell ref="M241:M242"/>
    <mergeCell ref="O241:O242"/>
    <mergeCell ref="P241:Q242"/>
    <mergeCell ref="R241:S241"/>
    <mergeCell ref="T241:U241"/>
    <mergeCell ref="V241:W241"/>
    <mergeCell ref="B240:L240"/>
    <mergeCell ref="A241:E243"/>
    <mergeCell ref="F241:F242"/>
    <mergeCell ref="G241:G243"/>
    <mergeCell ref="H241:H243"/>
    <mergeCell ref="I241:I242"/>
    <mergeCell ref="J241:J243"/>
    <mergeCell ref="K241:K243"/>
    <mergeCell ref="L241:L242"/>
    <mergeCell ref="Z234:Z235"/>
    <mergeCell ref="AA234:AA235"/>
    <mergeCell ref="B236:E236"/>
    <mergeCell ref="B237:E237"/>
    <mergeCell ref="B238:E238"/>
    <mergeCell ref="B239:E239"/>
    <mergeCell ref="R233:R235"/>
    <mergeCell ref="S233:T233"/>
    <mergeCell ref="X233:Y233"/>
    <mergeCell ref="Z233:AA233"/>
    <mergeCell ref="G234:G235"/>
    <mergeCell ref="J234:J235"/>
    <mergeCell ref="Q234:Q235"/>
    <mergeCell ref="S234:S235"/>
    <mergeCell ref="T234:T235"/>
    <mergeCell ref="Y234:Y235"/>
    <mergeCell ref="B231:E231"/>
    <mergeCell ref="U231:V231"/>
    <mergeCell ref="B232:L232"/>
    <mergeCell ref="B233:E235"/>
    <mergeCell ref="F233:H233"/>
    <mergeCell ref="I233:K233"/>
    <mergeCell ref="L233:L234"/>
    <mergeCell ref="M233:M234"/>
    <mergeCell ref="O233:O235"/>
    <mergeCell ref="P233:Q233"/>
    <mergeCell ref="M228:M229"/>
    <mergeCell ref="G229:G230"/>
    <mergeCell ref="H229:H230"/>
    <mergeCell ref="J229:J230"/>
    <mergeCell ref="K229:K230"/>
    <mergeCell ref="U230:V230"/>
    <mergeCell ref="C226:E226"/>
    <mergeCell ref="B227:L227"/>
    <mergeCell ref="B228:E230"/>
    <mergeCell ref="F228:H228"/>
    <mergeCell ref="I228:K228"/>
    <mergeCell ref="L228:L229"/>
    <mergeCell ref="B217:E217"/>
    <mergeCell ref="B218:E218"/>
    <mergeCell ref="B219:E219"/>
    <mergeCell ref="B220:E220"/>
    <mergeCell ref="B221:E221"/>
    <mergeCell ref="B222:B226"/>
    <mergeCell ref="C222:E222"/>
    <mergeCell ref="C223:E223"/>
    <mergeCell ref="C224:E224"/>
    <mergeCell ref="C225:E225"/>
    <mergeCell ref="C214:E214"/>
    <mergeCell ref="C215:E215"/>
    <mergeCell ref="C216:E216"/>
    <mergeCell ref="B207:E207"/>
    <mergeCell ref="B208:E208"/>
    <mergeCell ref="B209:E209"/>
    <mergeCell ref="B210:B211"/>
    <mergeCell ref="C210:E210"/>
    <mergeCell ref="C211:E211"/>
    <mergeCell ref="Z198:Z199"/>
    <mergeCell ref="AA198:AA199"/>
    <mergeCell ref="A200:A240"/>
    <mergeCell ref="B200:E200"/>
    <mergeCell ref="B201:E201"/>
    <mergeCell ref="B202:E202"/>
    <mergeCell ref="B203:E203"/>
    <mergeCell ref="B204:E204"/>
    <mergeCell ref="B205:E205"/>
    <mergeCell ref="B206:E206"/>
    <mergeCell ref="O197:O199"/>
    <mergeCell ref="P197:Q197"/>
    <mergeCell ref="R197:R199"/>
    <mergeCell ref="S197:T197"/>
    <mergeCell ref="X197:Y197"/>
    <mergeCell ref="Z197:AA197"/>
    <mergeCell ref="Q198:Q199"/>
    <mergeCell ref="S198:S199"/>
    <mergeCell ref="T198:T199"/>
    <mergeCell ref="Y198:Y199"/>
    <mergeCell ref="B212:B213"/>
    <mergeCell ref="C212:E212"/>
    <mergeCell ref="C213:E213"/>
    <mergeCell ref="B214:B216"/>
    <mergeCell ref="B190:M191"/>
    <mergeCell ref="G195:L195"/>
    <mergeCell ref="A197:E199"/>
    <mergeCell ref="F197:H197"/>
    <mergeCell ref="I197:K197"/>
    <mergeCell ref="L197:L198"/>
    <mergeCell ref="M197:M198"/>
    <mergeCell ref="G198:G199"/>
    <mergeCell ref="J198:J199"/>
    <mergeCell ref="P184:Q184"/>
    <mergeCell ref="D185:E185"/>
    <mergeCell ref="B186:L186"/>
    <mergeCell ref="A187:L187"/>
    <mergeCell ref="B189:F189"/>
    <mergeCell ref="G189:M189"/>
    <mergeCell ref="L182:L183"/>
    <mergeCell ref="M182:M183"/>
    <mergeCell ref="P182:Q182"/>
    <mergeCell ref="A180:A186"/>
    <mergeCell ref="B180:D183"/>
    <mergeCell ref="B184:C185"/>
    <mergeCell ref="D184:E184"/>
    <mergeCell ref="R182:S182"/>
    <mergeCell ref="P183:Q183"/>
    <mergeCell ref="R183:S183"/>
    <mergeCell ref="R180:S180"/>
    <mergeCell ref="P181:Q181"/>
    <mergeCell ref="R181:S181"/>
    <mergeCell ref="E182:E183"/>
    <mergeCell ref="F182:F183"/>
    <mergeCell ref="G182:G183"/>
    <mergeCell ref="H182:H183"/>
    <mergeCell ref="I182:I183"/>
    <mergeCell ref="J182:J183"/>
    <mergeCell ref="K182:K183"/>
    <mergeCell ref="I180:I181"/>
    <mergeCell ref="J180:J181"/>
    <mergeCell ref="K180:K181"/>
    <mergeCell ref="L180:L181"/>
    <mergeCell ref="M180:M181"/>
    <mergeCell ref="P180:Q180"/>
    <mergeCell ref="E180:E181"/>
    <mergeCell ref="F180:F181"/>
    <mergeCell ref="G180:G181"/>
    <mergeCell ref="H180:H181"/>
    <mergeCell ref="X177:X179"/>
    <mergeCell ref="Z177:Z179"/>
    <mergeCell ref="AA177:AA179"/>
    <mergeCell ref="R178:S178"/>
    <mergeCell ref="P179:Q179"/>
    <mergeCell ref="R179:S179"/>
    <mergeCell ref="M177:M178"/>
    <mergeCell ref="O177:O178"/>
    <mergeCell ref="P177:Q178"/>
    <mergeCell ref="R177:S177"/>
    <mergeCell ref="T177:U177"/>
    <mergeCell ref="V177:W177"/>
    <mergeCell ref="B176:L176"/>
    <mergeCell ref="A177:E179"/>
    <mergeCell ref="F177:F178"/>
    <mergeCell ref="G177:G179"/>
    <mergeCell ref="H177:H179"/>
    <mergeCell ref="I177:I178"/>
    <mergeCell ref="J177:J179"/>
    <mergeCell ref="K177:K179"/>
    <mergeCell ref="L177:L178"/>
    <mergeCell ref="Z170:Z171"/>
    <mergeCell ref="AA170:AA171"/>
    <mergeCell ref="B172:E172"/>
    <mergeCell ref="B173:E173"/>
    <mergeCell ref="B174:E174"/>
    <mergeCell ref="B175:E175"/>
    <mergeCell ref="R169:R171"/>
    <mergeCell ref="S169:T169"/>
    <mergeCell ref="X169:Y169"/>
    <mergeCell ref="Z169:AA169"/>
    <mergeCell ref="G170:G171"/>
    <mergeCell ref="J170:J171"/>
    <mergeCell ref="Q170:Q171"/>
    <mergeCell ref="S170:S171"/>
    <mergeCell ref="T170:T171"/>
    <mergeCell ref="Y170:Y171"/>
    <mergeCell ref="B167:E167"/>
    <mergeCell ref="U167:V167"/>
    <mergeCell ref="B168:L168"/>
    <mergeCell ref="B169:E171"/>
    <mergeCell ref="F169:H169"/>
    <mergeCell ref="I169:K169"/>
    <mergeCell ref="L169:L170"/>
    <mergeCell ref="M169:M170"/>
    <mergeCell ref="O169:O171"/>
    <mergeCell ref="P169:Q169"/>
    <mergeCell ref="M164:M165"/>
    <mergeCell ref="G165:G166"/>
    <mergeCell ref="H165:H166"/>
    <mergeCell ref="J165:J166"/>
    <mergeCell ref="K165:K166"/>
    <mergeCell ref="U166:V166"/>
    <mergeCell ref="C162:E162"/>
    <mergeCell ref="B163:L163"/>
    <mergeCell ref="B164:E166"/>
    <mergeCell ref="F164:H164"/>
    <mergeCell ref="I164:K164"/>
    <mergeCell ref="L164:L165"/>
    <mergeCell ref="B153:E153"/>
    <mergeCell ref="B154:E154"/>
    <mergeCell ref="B155:E155"/>
    <mergeCell ref="B156:E156"/>
    <mergeCell ref="B157:E157"/>
    <mergeCell ref="B158:B162"/>
    <mergeCell ref="C158:E158"/>
    <mergeCell ref="C159:E159"/>
    <mergeCell ref="C160:E160"/>
    <mergeCell ref="C161:E161"/>
    <mergeCell ref="C150:E150"/>
    <mergeCell ref="C151:E151"/>
    <mergeCell ref="C152:E152"/>
    <mergeCell ref="B143:E143"/>
    <mergeCell ref="B144:E144"/>
    <mergeCell ref="B145:E145"/>
    <mergeCell ref="B146:B147"/>
    <mergeCell ref="C146:E146"/>
    <mergeCell ref="C147:E147"/>
    <mergeCell ref="Z134:Z135"/>
    <mergeCell ref="AA134:AA135"/>
    <mergeCell ref="A136:A176"/>
    <mergeCell ref="B136:E136"/>
    <mergeCell ref="B137:E137"/>
    <mergeCell ref="B138:E138"/>
    <mergeCell ref="B139:E139"/>
    <mergeCell ref="B140:E140"/>
    <mergeCell ref="B141:E141"/>
    <mergeCell ref="B142:E142"/>
    <mergeCell ref="O133:O135"/>
    <mergeCell ref="P133:Q133"/>
    <mergeCell ref="R133:R135"/>
    <mergeCell ref="S133:T133"/>
    <mergeCell ref="X133:Y133"/>
    <mergeCell ref="Z133:AA133"/>
    <mergeCell ref="Q134:Q135"/>
    <mergeCell ref="S134:S135"/>
    <mergeCell ref="T134:T135"/>
    <mergeCell ref="Y134:Y135"/>
    <mergeCell ref="B148:B149"/>
    <mergeCell ref="C148:E148"/>
    <mergeCell ref="C149:E149"/>
    <mergeCell ref="B150:B152"/>
    <mergeCell ref="B126:M127"/>
    <mergeCell ref="G131:L131"/>
    <mergeCell ref="A133:E135"/>
    <mergeCell ref="F133:H133"/>
    <mergeCell ref="I133:K133"/>
    <mergeCell ref="L133:L134"/>
    <mergeCell ref="M133:M134"/>
    <mergeCell ref="G134:G135"/>
    <mergeCell ref="J134:J135"/>
    <mergeCell ref="P120:Q120"/>
    <mergeCell ref="D121:E121"/>
    <mergeCell ref="B122:L122"/>
    <mergeCell ref="A123:L123"/>
    <mergeCell ref="B125:F125"/>
    <mergeCell ref="G125:M125"/>
    <mergeCell ref="L118:L119"/>
    <mergeCell ref="M118:M119"/>
    <mergeCell ref="P118:Q118"/>
    <mergeCell ref="A116:A122"/>
    <mergeCell ref="B116:D119"/>
    <mergeCell ref="B120:C121"/>
    <mergeCell ref="D120:E120"/>
    <mergeCell ref="R118:S118"/>
    <mergeCell ref="P119:Q119"/>
    <mergeCell ref="R119:S119"/>
    <mergeCell ref="R116:S116"/>
    <mergeCell ref="P117:Q117"/>
    <mergeCell ref="R117:S117"/>
    <mergeCell ref="E118:E119"/>
    <mergeCell ref="F118:F119"/>
    <mergeCell ref="G118:G119"/>
    <mergeCell ref="H118:H119"/>
    <mergeCell ref="I118:I119"/>
    <mergeCell ref="J118:J119"/>
    <mergeCell ref="K118:K119"/>
    <mergeCell ref="I116:I117"/>
    <mergeCell ref="J116:J117"/>
    <mergeCell ref="K116:K117"/>
    <mergeCell ref="L116:L117"/>
    <mergeCell ref="M116:M117"/>
    <mergeCell ref="P116:Q116"/>
    <mergeCell ref="E116:E117"/>
    <mergeCell ref="F116:F117"/>
    <mergeCell ref="G116:G117"/>
    <mergeCell ref="H116:H117"/>
    <mergeCell ref="X113:X115"/>
    <mergeCell ref="Z113:Z115"/>
    <mergeCell ref="AA113:AA115"/>
    <mergeCell ref="R114:S114"/>
    <mergeCell ref="P115:Q115"/>
    <mergeCell ref="R115:S115"/>
    <mergeCell ref="M113:M114"/>
    <mergeCell ref="O113:O114"/>
    <mergeCell ref="P113:Q114"/>
    <mergeCell ref="R113:S113"/>
    <mergeCell ref="T113:U113"/>
    <mergeCell ref="V113:W113"/>
    <mergeCell ref="B112:L112"/>
    <mergeCell ref="A113:E115"/>
    <mergeCell ref="F113:F114"/>
    <mergeCell ref="G113:G115"/>
    <mergeCell ref="H113:H115"/>
    <mergeCell ref="I113:I114"/>
    <mergeCell ref="J113:J115"/>
    <mergeCell ref="K113:K115"/>
    <mergeCell ref="L113:L114"/>
    <mergeCell ref="Z106:Z107"/>
    <mergeCell ref="AA106:AA107"/>
    <mergeCell ref="B108:E108"/>
    <mergeCell ref="B109:E109"/>
    <mergeCell ref="B110:E110"/>
    <mergeCell ref="B111:E111"/>
    <mergeCell ref="R105:R107"/>
    <mergeCell ref="S105:T105"/>
    <mergeCell ref="X105:Y105"/>
    <mergeCell ref="Z105:AA105"/>
    <mergeCell ref="G106:G107"/>
    <mergeCell ref="J106:J107"/>
    <mergeCell ref="Q106:Q107"/>
    <mergeCell ref="S106:S107"/>
    <mergeCell ref="T106:T107"/>
    <mergeCell ref="Y106:Y107"/>
    <mergeCell ref="B103:E103"/>
    <mergeCell ref="U103:V103"/>
    <mergeCell ref="B104:L104"/>
    <mergeCell ref="B105:E107"/>
    <mergeCell ref="F105:H105"/>
    <mergeCell ref="I105:K105"/>
    <mergeCell ref="L105:L106"/>
    <mergeCell ref="M105:M106"/>
    <mergeCell ref="O105:O107"/>
    <mergeCell ref="P105:Q105"/>
    <mergeCell ref="M100:M101"/>
    <mergeCell ref="G101:G102"/>
    <mergeCell ref="H101:H102"/>
    <mergeCell ref="J101:J102"/>
    <mergeCell ref="K101:K102"/>
    <mergeCell ref="U102:V102"/>
    <mergeCell ref="C98:E98"/>
    <mergeCell ref="B99:L99"/>
    <mergeCell ref="B100:E102"/>
    <mergeCell ref="F100:H100"/>
    <mergeCell ref="I100:K100"/>
    <mergeCell ref="L100:L101"/>
    <mergeCell ref="B89:E89"/>
    <mergeCell ref="B90:E90"/>
    <mergeCell ref="B91:E91"/>
    <mergeCell ref="B92:E92"/>
    <mergeCell ref="B93:E93"/>
    <mergeCell ref="B94:B98"/>
    <mergeCell ref="C94:E94"/>
    <mergeCell ref="C95:E95"/>
    <mergeCell ref="C96:E96"/>
    <mergeCell ref="C97:E97"/>
    <mergeCell ref="C86:E86"/>
    <mergeCell ref="C87:E87"/>
    <mergeCell ref="C88:E88"/>
    <mergeCell ref="B79:E79"/>
    <mergeCell ref="B80:E80"/>
    <mergeCell ref="B81:E81"/>
    <mergeCell ref="B82:B83"/>
    <mergeCell ref="C82:E82"/>
    <mergeCell ref="C83:E83"/>
    <mergeCell ref="Z70:Z71"/>
    <mergeCell ref="AA70:AA71"/>
    <mergeCell ref="A72:A112"/>
    <mergeCell ref="B72:E72"/>
    <mergeCell ref="B73:E73"/>
    <mergeCell ref="B74:E74"/>
    <mergeCell ref="B75:E75"/>
    <mergeCell ref="B76:E76"/>
    <mergeCell ref="B77:E77"/>
    <mergeCell ref="B78:E78"/>
    <mergeCell ref="O69:O71"/>
    <mergeCell ref="P69:Q69"/>
    <mergeCell ref="R69:R71"/>
    <mergeCell ref="S69:T69"/>
    <mergeCell ref="X69:Y69"/>
    <mergeCell ref="Z69:AA69"/>
    <mergeCell ref="Q70:Q71"/>
    <mergeCell ref="S70:S71"/>
    <mergeCell ref="T70:T71"/>
    <mergeCell ref="Y70:Y71"/>
    <mergeCell ref="B84:B85"/>
    <mergeCell ref="C84:E84"/>
    <mergeCell ref="C85:E85"/>
    <mergeCell ref="B86:B88"/>
    <mergeCell ref="B62:M63"/>
    <mergeCell ref="G67:L67"/>
    <mergeCell ref="A69:E71"/>
    <mergeCell ref="F69:H69"/>
    <mergeCell ref="I69:K69"/>
    <mergeCell ref="L69:L70"/>
    <mergeCell ref="M69:M70"/>
    <mergeCell ref="G70:G71"/>
    <mergeCell ref="J70:J71"/>
    <mergeCell ref="P56:Q56"/>
    <mergeCell ref="D57:E57"/>
    <mergeCell ref="B58:L58"/>
    <mergeCell ref="A59:L59"/>
    <mergeCell ref="B61:F61"/>
    <mergeCell ref="G61:M61"/>
    <mergeCell ref="L54:L55"/>
    <mergeCell ref="M54:M55"/>
    <mergeCell ref="P54:Q54"/>
    <mergeCell ref="A52:A58"/>
    <mergeCell ref="B52:D55"/>
    <mergeCell ref="B56:C57"/>
    <mergeCell ref="D56:E56"/>
    <mergeCell ref="R54:S54"/>
    <mergeCell ref="P55:Q55"/>
    <mergeCell ref="R55:S55"/>
    <mergeCell ref="R52:S52"/>
    <mergeCell ref="P53:Q53"/>
    <mergeCell ref="R53:S53"/>
    <mergeCell ref="E54:E55"/>
    <mergeCell ref="F54:F55"/>
    <mergeCell ref="G54:G55"/>
    <mergeCell ref="H54:H55"/>
    <mergeCell ref="I54:I55"/>
    <mergeCell ref="J54:J55"/>
    <mergeCell ref="K54:K55"/>
    <mergeCell ref="I52:I53"/>
    <mergeCell ref="J52:J53"/>
    <mergeCell ref="K52:K53"/>
    <mergeCell ref="L52:L53"/>
    <mergeCell ref="M52:M53"/>
    <mergeCell ref="P52:Q52"/>
    <mergeCell ref="E52:E53"/>
    <mergeCell ref="F52:F53"/>
    <mergeCell ref="G52:G53"/>
    <mergeCell ref="H52:H53"/>
    <mergeCell ref="X49:X51"/>
    <mergeCell ref="Z49:Z51"/>
    <mergeCell ref="AA49:AA51"/>
    <mergeCell ref="R50:S50"/>
    <mergeCell ref="P51:Q51"/>
    <mergeCell ref="R51:S51"/>
    <mergeCell ref="M49:M50"/>
    <mergeCell ref="O49:O50"/>
    <mergeCell ref="P49:Q50"/>
    <mergeCell ref="R49:S49"/>
    <mergeCell ref="T49:U49"/>
    <mergeCell ref="V49:W49"/>
    <mergeCell ref="B48:L48"/>
    <mergeCell ref="A49:E51"/>
    <mergeCell ref="F49:F50"/>
    <mergeCell ref="G49:G51"/>
    <mergeCell ref="H49:H51"/>
    <mergeCell ref="I49:I50"/>
    <mergeCell ref="J49:J51"/>
    <mergeCell ref="K49:K51"/>
    <mergeCell ref="L49:L50"/>
    <mergeCell ref="Z42:Z43"/>
    <mergeCell ref="AA42:AA43"/>
    <mergeCell ref="B44:E44"/>
    <mergeCell ref="B45:E45"/>
    <mergeCell ref="B46:E46"/>
    <mergeCell ref="B47:E47"/>
    <mergeCell ref="R41:R43"/>
    <mergeCell ref="S41:T41"/>
    <mergeCell ref="X41:Y41"/>
    <mergeCell ref="Z41:AA41"/>
    <mergeCell ref="G42:G43"/>
    <mergeCell ref="J42:J43"/>
    <mergeCell ref="Q42:Q43"/>
    <mergeCell ref="S42:S43"/>
    <mergeCell ref="T42:T43"/>
    <mergeCell ref="Y42:Y43"/>
    <mergeCell ref="B39:E39"/>
    <mergeCell ref="U39:V39"/>
    <mergeCell ref="B40:L40"/>
    <mergeCell ref="B41:E43"/>
    <mergeCell ref="F41:H41"/>
    <mergeCell ref="I41:K41"/>
    <mergeCell ref="L41:L42"/>
    <mergeCell ref="M41:M42"/>
    <mergeCell ref="O41:O43"/>
    <mergeCell ref="P41:Q41"/>
    <mergeCell ref="M36:M37"/>
    <mergeCell ref="G37:G38"/>
    <mergeCell ref="H37:H38"/>
    <mergeCell ref="J37:J38"/>
    <mergeCell ref="K37:K38"/>
    <mergeCell ref="U38:V38"/>
    <mergeCell ref="C34:E34"/>
    <mergeCell ref="B35:L35"/>
    <mergeCell ref="B36:E38"/>
    <mergeCell ref="F36:H36"/>
    <mergeCell ref="I36:K36"/>
    <mergeCell ref="L36:L37"/>
    <mergeCell ref="B26:E26"/>
    <mergeCell ref="B27:E27"/>
    <mergeCell ref="B28:E28"/>
    <mergeCell ref="B29:E29"/>
    <mergeCell ref="B30:B34"/>
    <mergeCell ref="C30:E30"/>
    <mergeCell ref="C31:E31"/>
    <mergeCell ref="C32:E32"/>
    <mergeCell ref="C33:E33"/>
    <mergeCell ref="C23:E23"/>
    <mergeCell ref="C24:E24"/>
    <mergeCell ref="B15:E15"/>
    <mergeCell ref="B16:E16"/>
    <mergeCell ref="B17:E17"/>
    <mergeCell ref="B18:B19"/>
    <mergeCell ref="C18:E18"/>
    <mergeCell ref="C19:E19"/>
    <mergeCell ref="B25:E25"/>
    <mergeCell ref="AA6:AA7"/>
    <mergeCell ref="A8:A48"/>
    <mergeCell ref="B8:E8"/>
    <mergeCell ref="B9:E9"/>
    <mergeCell ref="B10:E10"/>
    <mergeCell ref="B11:E11"/>
    <mergeCell ref="B12:E12"/>
    <mergeCell ref="B13:E13"/>
    <mergeCell ref="B14:E14"/>
    <mergeCell ref="O5:O7"/>
    <mergeCell ref="P5:Q5"/>
    <mergeCell ref="R5:R7"/>
    <mergeCell ref="S5:T5"/>
    <mergeCell ref="X5:Y5"/>
    <mergeCell ref="Z5:AA5"/>
    <mergeCell ref="Q6:Q7"/>
    <mergeCell ref="S6:S7"/>
    <mergeCell ref="T6:T7"/>
    <mergeCell ref="Y6:Y7"/>
    <mergeCell ref="B20:B21"/>
    <mergeCell ref="C20:E20"/>
    <mergeCell ref="C21:E21"/>
    <mergeCell ref="B22:B24"/>
    <mergeCell ref="C22:E22"/>
    <mergeCell ref="G3:L3"/>
    <mergeCell ref="A5:E7"/>
    <mergeCell ref="F5:H5"/>
    <mergeCell ref="I5:K5"/>
    <mergeCell ref="L5:L6"/>
    <mergeCell ref="M5:M6"/>
    <mergeCell ref="G6:G7"/>
    <mergeCell ref="J6:J7"/>
    <mergeCell ref="Z6:Z7"/>
  </mergeCells>
  <phoneticPr fontId="2"/>
  <dataValidations count="2">
    <dataValidation imeMode="off" allowBlank="1" showInputMessage="1" showErrorMessage="1" sqref="F312:F313 I313 S120:S121 S184:S185 S248:S249 S56:S57 R51:U54 R115:U118 R179:U182 R243:U246 S312:S313 R307:U310 I377 F56:F57 I57 S376:S377 R371:U374 G293 G30:G34 F184:F185 I185 I103 F120:F121 I121 F167 F248:F249 I249 J229 F376:F377 I8:I34 F8:F34 F44:F47 I44:I47 J30:J34 G37 J37 F39 I39 I72:I98 F72:F98 G94:G98 F108:F111 I108:I111 J94:J98 G101 J101 F103 I136:I162 F136:F162 I167 G158:G162 F172:F175 I172:I175 J158:J162 G165 J165 I200:I226 F200:F226 F231 I231 G222:G226 F236:F239 I236:I239 J222:J226 G229 I264:I290 F264:F290 J293 F295 I295 G286:G290 F300:F303 I300:I303 J286:J290 I328:I354 F328:F354 G357 J357 F359 I359 G350:G354 F364:F367 I364:I367 J350:J354"/>
    <dataValidation imeMode="on" allowBlank="1" showInputMessage="1" showErrorMessage="1" sqref="P307:Q310 B318:M319 P179:Q182 P115:Q118 P51:Q54 P243:Q246 B62:M63 P371:Q374 B126:M127 B190:M191 B254:M255 B382:M383 U38:V38 U102:V102 U166:V166 U230:V230 U294:V294 U358:V358"/>
  </dataValidations>
  <printOptions horizontalCentered="1"/>
  <pageMargins left="0.39370078740157483" right="0.39370078740157483" top="0.19685039370078741" bottom="0.19685039370078741" header="0.51181102362204722" footer="0.19685039370078741"/>
  <pageSetup paperSize="9" scale="92" orientation="portrait" blackAndWhite="1" horizontalDpi="300" verticalDpi="300" r:id="rId1"/>
  <headerFooter alignWithMargins="0">
    <oddFooter>&amp;R&amp;9&amp;K01+049&amp;F</oddFooter>
  </headerFooter>
  <rowBreaks count="5" manualBreakCount="5">
    <brk id="64" max="11" man="1"/>
    <brk id="128" max="11" man="1"/>
    <brk id="192" max="11" man="1"/>
    <brk id="256" max="11" man="1"/>
    <brk id="320" max="11"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7"/>
  </sheetPr>
  <dimension ref="A1:AC62"/>
  <sheetViews>
    <sheetView showGridLines="0" view="pageBreakPreview" zoomScale="92" zoomScaleNormal="100" zoomScaleSheetLayoutView="100" workbookViewId="0">
      <selection activeCell="C10" sqref="C10"/>
    </sheetView>
  </sheetViews>
  <sheetFormatPr defaultRowHeight="17.25" x14ac:dyDescent="0.15"/>
  <cols>
    <col min="1" max="1" width="2.75" style="29" customWidth="1"/>
    <col min="2" max="2" width="19.625" style="29" customWidth="1"/>
    <col min="3" max="3" width="5.875" style="29" customWidth="1"/>
    <col min="4" max="5" width="3.875" style="29" customWidth="1"/>
    <col min="6" max="6" width="5.875" style="29" customWidth="1"/>
    <col min="7" max="8" width="3.875" style="29" customWidth="1"/>
    <col min="9" max="9" width="5.875" style="29" customWidth="1"/>
    <col min="10" max="11" width="3.875" style="29" customWidth="1"/>
    <col min="12" max="12" width="5.625" style="29" customWidth="1"/>
    <col min="13" max="14" width="3.875" style="29" customWidth="1"/>
    <col min="15" max="15" width="5.625" style="29" customWidth="1"/>
    <col min="16" max="17" width="3.875" style="29" customWidth="1"/>
    <col min="18" max="28" width="9" style="263"/>
    <col min="29" max="29" width="0" style="29" hidden="1" customWidth="1"/>
    <col min="30" max="16384" width="9" style="29"/>
  </cols>
  <sheetData>
    <row r="1" spans="1:20" ht="18" customHeight="1" x14ac:dyDescent="0.15">
      <c r="A1" s="38"/>
      <c r="B1" s="38" t="s">
        <v>101</v>
      </c>
      <c r="C1" s="61" t="s">
        <v>414</v>
      </c>
      <c r="D1" s="48">
        <f>IF(①基本情報!D6="","",①基本情報!D6)</f>
        <v>5</v>
      </c>
      <c r="E1" s="94" t="s">
        <v>111</v>
      </c>
      <c r="F1" s="38"/>
      <c r="G1" s="812" t="str">
        <f>IF(①基本情報!C4="","",①基本情報!C4)</f>
        <v/>
      </c>
      <c r="H1" s="812"/>
      <c r="I1" s="812"/>
      <c r="J1" s="812"/>
      <c r="K1" s="812"/>
      <c r="L1" s="812"/>
      <c r="M1" s="812"/>
      <c r="N1" s="812"/>
      <c r="O1" s="812"/>
      <c r="P1" s="812"/>
      <c r="Q1" s="812"/>
      <c r="R1" s="255" t="s">
        <v>406</v>
      </c>
    </row>
    <row r="2" spans="1:20" ht="7.5" customHeight="1" x14ac:dyDescent="0.15">
      <c r="A2" s="38"/>
      <c r="B2" s="38"/>
      <c r="C2" s="154"/>
      <c r="D2" s="154"/>
      <c r="E2" s="154"/>
      <c r="F2" s="154"/>
      <c r="G2" s="154"/>
      <c r="H2" s="154"/>
      <c r="I2" s="154"/>
      <c r="J2" s="154"/>
      <c r="K2" s="154"/>
      <c r="L2" s="165"/>
      <c r="M2" s="165"/>
      <c r="N2" s="165"/>
      <c r="O2" s="38"/>
      <c r="P2" s="38"/>
      <c r="Q2" s="38"/>
    </row>
    <row r="3" spans="1:20" ht="18" customHeight="1" x14ac:dyDescent="0.15">
      <c r="A3" s="651" t="s">
        <v>58</v>
      </c>
      <c r="B3" s="651"/>
      <c r="C3" s="651" t="s">
        <v>59</v>
      </c>
      <c r="D3" s="651"/>
      <c r="E3" s="651"/>
      <c r="F3" s="651"/>
      <c r="G3" s="651"/>
      <c r="H3" s="651"/>
      <c r="I3" s="651"/>
      <c r="J3" s="651"/>
      <c r="K3" s="651"/>
      <c r="L3" s="651"/>
      <c r="M3" s="651"/>
      <c r="N3" s="651"/>
      <c r="O3" s="651"/>
      <c r="P3" s="651"/>
      <c r="Q3" s="651"/>
    </row>
    <row r="4" spans="1:20" ht="18" customHeight="1" x14ac:dyDescent="0.15">
      <c r="A4" s="651"/>
      <c r="B4" s="651"/>
      <c r="C4" s="807" t="s">
        <v>480</v>
      </c>
      <c r="D4" s="808"/>
      <c r="E4" s="809"/>
      <c r="F4" s="807" t="s">
        <v>479</v>
      </c>
      <c r="G4" s="808"/>
      <c r="H4" s="809"/>
      <c r="I4" s="807" t="s">
        <v>260</v>
      </c>
      <c r="J4" s="808"/>
      <c r="K4" s="809"/>
      <c r="L4" s="819" t="s">
        <v>82</v>
      </c>
      <c r="M4" s="820"/>
      <c r="N4" s="821"/>
      <c r="O4" s="166" t="s">
        <v>400</v>
      </c>
      <c r="P4" s="829"/>
      <c r="Q4" s="830"/>
    </row>
    <row r="5" spans="1:20" ht="18" customHeight="1" x14ac:dyDescent="0.15">
      <c r="A5" s="651"/>
      <c r="B5" s="651"/>
      <c r="C5" s="803"/>
      <c r="D5" s="810"/>
      <c r="E5" s="804"/>
      <c r="F5" s="803"/>
      <c r="G5" s="810"/>
      <c r="H5" s="804"/>
      <c r="I5" s="803"/>
      <c r="J5" s="810"/>
      <c r="K5" s="804"/>
      <c r="L5" s="823" t="s">
        <v>399</v>
      </c>
      <c r="M5" s="824"/>
      <c r="N5" s="825"/>
      <c r="O5" s="826"/>
      <c r="P5" s="827"/>
      <c r="Q5" s="828"/>
    </row>
    <row r="6" spans="1:20" ht="18" customHeight="1" x14ac:dyDescent="0.15">
      <c r="A6" s="651"/>
      <c r="B6" s="651"/>
      <c r="C6" s="792"/>
      <c r="D6" s="793" t="s">
        <v>60</v>
      </c>
      <c r="E6" s="793"/>
      <c r="F6" s="792"/>
      <c r="G6" s="793" t="s">
        <v>60</v>
      </c>
      <c r="H6" s="793"/>
      <c r="I6" s="792"/>
      <c r="J6" s="793" t="s">
        <v>60</v>
      </c>
      <c r="K6" s="793"/>
      <c r="L6" s="792"/>
      <c r="M6" s="793" t="s">
        <v>60</v>
      </c>
      <c r="N6" s="793"/>
      <c r="O6" s="792"/>
      <c r="P6" s="793" t="s">
        <v>60</v>
      </c>
      <c r="Q6" s="793"/>
    </row>
    <row r="7" spans="1:20" ht="13.5" customHeight="1" x14ac:dyDescent="0.15">
      <c r="A7" s="651"/>
      <c r="B7" s="651"/>
      <c r="C7" s="651"/>
      <c r="D7" s="793" t="s">
        <v>74</v>
      </c>
      <c r="E7" s="793" t="s">
        <v>62</v>
      </c>
      <c r="F7" s="651"/>
      <c r="G7" s="793" t="s">
        <v>61</v>
      </c>
      <c r="H7" s="793" t="s">
        <v>62</v>
      </c>
      <c r="I7" s="651"/>
      <c r="J7" s="793" t="s">
        <v>61</v>
      </c>
      <c r="K7" s="793" t="s">
        <v>62</v>
      </c>
      <c r="L7" s="651"/>
      <c r="M7" s="793" t="s">
        <v>61</v>
      </c>
      <c r="N7" s="793" t="s">
        <v>62</v>
      </c>
      <c r="O7" s="651"/>
      <c r="P7" s="793" t="s">
        <v>61</v>
      </c>
      <c r="Q7" s="793" t="s">
        <v>62</v>
      </c>
    </row>
    <row r="8" spans="1:20" ht="13.5" customHeight="1" x14ac:dyDescent="0.15">
      <c r="A8" s="651"/>
      <c r="B8" s="651"/>
      <c r="C8" s="651"/>
      <c r="D8" s="793"/>
      <c r="E8" s="793"/>
      <c r="F8" s="651"/>
      <c r="G8" s="793"/>
      <c r="H8" s="793"/>
      <c r="I8" s="651"/>
      <c r="J8" s="793"/>
      <c r="K8" s="793"/>
      <c r="L8" s="651"/>
      <c r="M8" s="793"/>
      <c r="N8" s="793"/>
      <c r="O8" s="651"/>
      <c r="P8" s="793"/>
      <c r="Q8" s="793"/>
    </row>
    <row r="9" spans="1:20" ht="13.5" customHeight="1" x14ac:dyDescent="0.15">
      <c r="A9" s="651"/>
      <c r="B9" s="651"/>
      <c r="C9" s="651"/>
      <c r="D9" s="793"/>
      <c r="E9" s="793"/>
      <c r="F9" s="651"/>
      <c r="G9" s="793"/>
      <c r="H9" s="793"/>
      <c r="I9" s="651"/>
      <c r="J9" s="793"/>
      <c r="K9" s="793"/>
      <c r="L9" s="651"/>
      <c r="M9" s="793"/>
      <c r="N9" s="793"/>
      <c r="O9" s="651"/>
      <c r="P9" s="793"/>
      <c r="Q9" s="793"/>
    </row>
    <row r="10" spans="1:20" ht="17.25" customHeight="1" x14ac:dyDescent="0.15">
      <c r="A10" s="813" t="str">
        <f>IF('③（別紙１）事業所一覧'!B7="","",'③（別紙１）事業所一覧'!B7)</f>
        <v/>
      </c>
      <c r="B10" s="814"/>
      <c r="C10" s="421"/>
      <c r="D10" s="422"/>
      <c r="E10" s="422"/>
      <c r="F10" s="421"/>
      <c r="G10" s="423"/>
      <c r="H10" s="423"/>
      <c r="I10" s="421"/>
      <c r="J10" s="423"/>
      <c r="K10" s="423"/>
      <c r="L10" s="421"/>
      <c r="M10" s="423"/>
      <c r="N10" s="423"/>
      <c r="O10" s="421"/>
      <c r="P10" s="423"/>
      <c r="Q10" s="423"/>
      <c r="R10" s="263" t="s">
        <v>379</v>
      </c>
    </row>
    <row r="11" spans="1:20" ht="17.25" customHeight="1" x14ac:dyDescent="0.15">
      <c r="A11" s="813" t="str">
        <f>IF('③（別紙１）事業所一覧'!B8="","",'③（別紙１）事業所一覧'!B8)</f>
        <v/>
      </c>
      <c r="B11" s="814"/>
      <c r="C11" s="421"/>
      <c r="D11" s="422"/>
      <c r="E11" s="422"/>
      <c r="F11" s="421"/>
      <c r="G11" s="423"/>
      <c r="H11" s="423"/>
      <c r="I11" s="421"/>
      <c r="J11" s="423"/>
      <c r="K11" s="423"/>
      <c r="L11" s="421"/>
      <c r="M11" s="423"/>
      <c r="N11" s="423"/>
      <c r="O11" s="421"/>
      <c r="P11" s="423"/>
      <c r="Q11" s="423"/>
      <c r="R11" s="263" t="s">
        <v>380</v>
      </c>
    </row>
    <row r="12" spans="1:20" ht="17.25" customHeight="1" x14ac:dyDescent="0.15">
      <c r="A12" s="813" t="str">
        <f>IF('③（別紙１）事業所一覧'!B9="","",'③（別紙１）事業所一覧'!B9)</f>
        <v/>
      </c>
      <c r="B12" s="814"/>
      <c r="C12" s="421"/>
      <c r="D12" s="422"/>
      <c r="E12" s="422"/>
      <c r="F12" s="421"/>
      <c r="G12" s="424"/>
      <c r="H12" s="424"/>
      <c r="I12" s="421"/>
      <c r="J12" s="423"/>
      <c r="K12" s="423"/>
      <c r="L12" s="421"/>
      <c r="M12" s="423"/>
      <c r="N12" s="423"/>
      <c r="O12" s="421"/>
      <c r="P12" s="423"/>
      <c r="Q12" s="423"/>
      <c r="R12" s="263" t="s">
        <v>381</v>
      </c>
    </row>
    <row r="13" spans="1:20" ht="17.25" customHeight="1" x14ac:dyDescent="0.15">
      <c r="A13" s="813" t="str">
        <f>IF('③（別紙１）事業所一覧'!B10="","",'③（別紙１）事業所一覧'!B10)</f>
        <v/>
      </c>
      <c r="B13" s="814"/>
      <c r="C13" s="421"/>
      <c r="D13" s="423"/>
      <c r="E13" s="423"/>
      <c r="F13" s="421"/>
      <c r="G13" s="423"/>
      <c r="H13" s="423"/>
      <c r="I13" s="421"/>
      <c r="J13" s="423"/>
      <c r="K13" s="423"/>
      <c r="L13" s="421"/>
      <c r="M13" s="423"/>
      <c r="N13" s="423"/>
      <c r="O13" s="421"/>
      <c r="P13" s="423"/>
      <c r="Q13" s="423"/>
      <c r="R13" s="263" t="s">
        <v>382</v>
      </c>
    </row>
    <row r="14" spans="1:20" ht="17.25" customHeight="1" x14ac:dyDescent="0.15">
      <c r="A14" s="813" t="str">
        <f>IF('③（別紙１）事業所一覧'!B11="","",'③（別紙１）事業所一覧'!B11)</f>
        <v/>
      </c>
      <c r="B14" s="814"/>
      <c r="C14" s="421"/>
      <c r="D14" s="425"/>
      <c r="E14" s="425"/>
      <c r="F14" s="421"/>
      <c r="G14" s="425"/>
      <c r="H14" s="425"/>
      <c r="I14" s="421"/>
      <c r="J14" s="425"/>
      <c r="K14" s="425"/>
      <c r="L14" s="421"/>
      <c r="M14" s="425"/>
      <c r="N14" s="425"/>
      <c r="O14" s="421"/>
      <c r="P14" s="425"/>
      <c r="Q14" s="425"/>
      <c r="R14" s="329" t="s">
        <v>475</v>
      </c>
    </row>
    <row r="15" spans="1:20" ht="17.25" customHeight="1" x14ac:dyDescent="0.15">
      <c r="A15" s="813" t="str">
        <f>IF('③（別紙１）事業所一覧'!B12="","",'③（別紙１）事業所一覧'!B12)</f>
        <v/>
      </c>
      <c r="B15" s="814"/>
      <c r="C15" s="421"/>
      <c r="D15" s="425"/>
      <c r="E15" s="425"/>
      <c r="F15" s="421"/>
      <c r="G15" s="425"/>
      <c r="H15" s="425"/>
      <c r="I15" s="421"/>
      <c r="J15" s="425"/>
      <c r="K15" s="425"/>
      <c r="L15" s="421"/>
      <c r="M15" s="425"/>
      <c r="N15" s="425"/>
      <c r="O15" s="421"/>
      <c r="P15" s="425"/>
      <c r="Q15" s="425"/>
      <c r="T15" s="801" t="s">
        <v>374</v>
      </c>
    </row>
    <row r="16" spans="1:20" ht="17.25" customHeight="1" x14ac:dyDescent="0.15">
      <c r="A16" s="815"/>
      <c r="B16" s="816"/>
      <c r="C16" s="421"/>
      <c r="D16" s="425"/>
      <c r="E16" s="425"/>
      <c r="F16" s="421"/>
      <c r="G16" s="425"/>
      <c r="H16" s="425"/>
      <c r="I16" s="421"/>
      <c r="J16" s="425"/>
      <c r="K16" s="425"/>
      <c r="L16" s="421"/>
      <c r="M16" s="425"/>
      <c r="N16" s="425"/>
      <c r="O16" s="421"/>
      <c r="P16" s="425"/>
      <c r="Q16" s="425"/>
      <c r="T16" s="802"/>
    </row>
    <row r="17" spans="1:28" ht="17.25" customHeight="1" x14ac:dyDescent="0.15">
      <c r="A17" s="815"/>
      <c r="B17" s="816"/>
      <c r="C17" s="421"/>
      <c r="D17" s="425"/>
      <c r="E17" s="425"/>
      <c r="F17" s="421"/>
      <c r="G17" s="425"/>
      <c r="H17" s="425"/>
      <c r="I17" s="421"/>
      <c r="J17" s="425"/>
      <c r="K17" s="425"/>
      <c r="L17" s="421"/>
      <c r="M17" s="425"/>
      <c r="N17" s="425"/>
      <c r="O17" s="421"/>
      <c r="P17" s="425"/>
      <c r="Q17" s="425"/>
      <c r="T17" s="330"/>
    </row>
    <row r="18" spans="1:28" ht="17.25" customHeight="1" thickBot="1" x14ac:dyDescent="0.2">
      <c r="A18" s="817"/>
      <c r="B18" s="818"/>
      <c r="C18" s="426"/>
      <c r="D18" s="427"/>
      <c r="E18" s="427"/>
      <c r="F18" s="426"/>
      <c r="G18" s="427"/>
      <c r="H18" s="427"/>
      <c r="I18" s="426"/>
      <c r="J18" s="427"/>
      <c r="K18" s="427"/>
      <c r="L18" s="426"/>
      <c r="M18" s="427"/>
      <c r="N18" s="427"/>
      <c r="O18" s="426"/>
      <c r="P18" s="427"/>
      <c r="Q18" s="427"/>
      <c r="R18" s="331" t="str">
        <f>IF(U19="","",IF(U19&lt;50,"","自動車排出ガス対策計画の策定が必要となる可能性があります！"))</f>
        <v/>
      </c>
    </row>
    <row r="19" spans="1:28" ht="18" customHeight="1" thickTop="1" x14ac:dyDescent="0.15">
      <c r="A19" s="822" t="s">
        <v>63</v>
      </c>
      <c r="B19" s="822"/>
      <c r="C19" s="173" t="str">
        <f>IF(SUM(C10:C18)=0,"",SUM(C10:C18))</f>
        <v/>
      </c>
      <c r="D19" s="174" t="str">
        <f t="shared" ref="D19:Q19" si="0">IF(SUM(D10:D18)=0,"",SUM(D10:D18))</f>
        <v/>
      </c>
      <c r="E19" s="174" t="str">
        <f t="shared" si="0"/>
        <v/>
      </c>
      <c r="F19" s="175" t="str">
        <f t="shared" si="0"/>
        <v/>
      </c>
      <c r="G19" s="174" t="str">
        <f t="shared" si="0"/>
        <v/>
      </c>
      <c r="H19" s="174" t="str">
        <f t="shared" si="0"/>
        <v/>
      </c>
      <c r="I19" s="175" t="str">
        <f t="shared" si="0"/>
        <v/>
      </c>
      <c r="J19" s="174" t="str">
        <f t="shared" si="0"/>
        <v/>
      </c>
      <c r="K19" s="174" t="str">
        <f t="shared" si="0"/>
        <v/>
      </c>
      <c r="L19" s="175" t="str">
        <f t="shared" ref="L19:N19" si="1">IF(SUM(L10:L18)=0,"",SUM(L10:L18))</f>
        <v/>
      </c>
      <c r="M19" s="174" t="str">
        <f t="shared" si="1"/>
        <v/>
      </c>
      <c r="N19" s="174" t="str">
        <f t="shared" si="1"/>
        <v/>
      </c>
      <c r="O19" s="175" t="str">
        <f t="shared" si="0"/>
        <v/>
      </c>
      <c r="P19" s="174" t="str">
        <f t="shared" si="0"/>
        <v/>
      </c>
      <c r="Q19" s="174" t="str">
        <f t="shared" si="0"/>
        <v/>
      </c>
      <c r="R19" s="332" t="s">
        <v>373</v>
      </c>
      <c r="U19" s="311" t="str">
        <f>IF(SUM(E19,H19,K19,N19,Q19)=0,"",SUM(E19,H19,K19,N19,Q19))</f>
        <v/>
      </c>
      <c r="V19" s="263" t="s">
        <v>375</v>
      </c>
    </row>
    <row r="20" spans="1:28" ht="15" customHeight="1" x14ac:dyDescent="0.15">
      <c r="A20" s="39"/>
      <c r="B20" s="39"/>
      <c r="C20" s="39"/>
      <c r="D20" s="39"/>
      <c r="E20" s="39"/>
      <c r="F20" s="39"/>
      <c r="G20" s="39"/>
      <c r="H20" s="39"/>
      <c r="I20" s="39"/>
      <c r="J20" s="39"/>
      <c r="K20" s="39"/>
      <c r="L20" s="39"/>
      <c r="M20" s="39"/>
      <c r="N20" s="39"/>
      <c r="O20" s="39"/>
      <c r="P20" s="39"/>
      <c r="Q20" s="39"/>
    </row>
    <row r="21" spans="1:28" ht="18" customHeight="1" x14ac:dyDescent="0.15">
      <c r="A21" s="755" t="s">
        <v>0</v>
      </c>
      <c r="B21" s="756"/>
      <c r="C21" s="807" t="s">
        <v>1</v>
      </c>
      <c r="D21" s="808"/>
      <c r="E21" s="808"/>
      <c r="F21" s="808"/>
      <c r="G21" s="808"/>
      <c r="H21" s="809"/>
      <c r="I21" s="652" t="s">
        <v>2</v>
      </c>
      <c r="J21" s="653"/>
      <c r="K21" s="794"/>
      <c r="L21" s="807" t="s">
        <v>401</v>
      </c>
      <c r="M21" s="808"/>
      <c r="N21" s="808"/>
      <c r="O21" s="808"/>
      <c r="P21" s="808"/>
      <c r="Q21" s="809"/>
    </row>
    <row r="22" spans="1:28" ht="16.5" customHeight="1" x14ac:dyDescent="0.15">
      <c r="A22" s="757"/>
      <c r="B22" s="758"/>
      <c r="C22" s="795" t="s">
        <v>3</v>
      </c>
      <c r="D22" s="797"/>
      <c r="E22" s="651" t="s">
        <v>83</v>
      </c>
      <c r="F22" s="795" t="s">
        <v>4</v>
      </c>
      <c r="G22" s="796"/>
      <c r="H22" s="797"/>
      <c r="I22" s="177" t="s">
        <v>3</v>
      </c>
      <c r="J22" s="803" t="s">
        <v>83</v>
      </c>
      <c r="K22" s="804"/>
      <c r="L22" s="803"/>
      <c r="M22" s="810"/>
      <c r="N22" s="810"/>
      <c r="O22" s="810"/>
      <c r="P22" s="810"/>
      <c r="Q22" s="804"/>
      <c r="S22" s="271" t="s">
        <v>3</v>
      </c>
      <c r="T22" s="700" t="s">
        <v>73</v>
      </c>
      <c r="U22" s="625" t="s">
        <v>3</v>
      </c>
      <c r="V22" s="625" t="s">
        <v>47</v>
      </c>
    </row>
    <row r="23" spans="1:28" ht="16.5" customHeight="1" x14ac:dyDescent="0.15">
      <c r="A23" s="759"/>
      <c r="B23" s="760"/>
      <c r="C23" s="798" t="s">
        <v>85</v>
      </c>
      <c r="D23" s="800"/>
      <c r="E23" s="651"/>
      <c r="F23" s="798" t="s">
        <v>98</v>
      </c>
      <c r="G23" s="799"/>
      <c r="H23" s="800"/>
      <c r="I23" s="178" t="s">
        <v>86</v>
      </c>
      <c r="J23" s="805"/>
      <c r="K23" s="806"/>
      <c r="L23" s="805"/>
      <c r="M23" s="811"/>
      <c r="N23" s="811"/>
      <c r="O23" s="811"/>
      <c r="P23" s="811"/>
      <c r="Q23" s="806"/>
      <c r="S23" s="272" t="s">
        <v>5</v>
      </c>
      <c r="T23" s="700"/>
      <c r="U23" s="627"/>
      <c r="V23" s="627"/>
    </row>
    <row r="24" spans="1:28" ht="18" customHeight="1" x14ac:dyDescent="0.15">
      <c r="A24" s="651" t="s">
        <v>64</v>
      </c>
      <c r="B24" s="651"/>
      <c r="C24" s="761" t="str">
        <f>C19</f>
        <v/>
      </c>
      <c r="D24" s="763"/>
      <c r="E24" s="170" t="s">
        <v>124</v>
      </c>
      <c r="F24" s="761" t="str">
        <f>IF(C24="","",C24*S24)</f>
        <v/>
      </c>
      <c r="G24" s="762"/>
      <c r="H24" s="763"/>
      <c r="I24" s="171">
        <v>33.4</v>
      </c>
      <c r="J24" s="782" t="str">
        <f>T24</f>
        <v>GJ/kL</v>
      </c>
      <c r="K24" s="783">
        <f t="shared" ref="K24:K26" si="2">U24</f>
        <v>1.8700000000000001E-2</v>
      </c>
      <c r="L24" s="779" t="str">
        <f>IF(F24="","",F24*U24*44/12)</f>
        <v/>
      </c>
      <c r="M24" s="780"/>
      <c r="N24" s="780"/>
      <c r="O24" s="780"/>
      <c r="P24" s="780"/>
      <c r="Q24" s="781"/>
      <c r="S24" s="333">
        <v>33.4</v>
      </c>
      <c r="T24" s="416" t="s">
        <v>504</v>
      </c>
      <c r="U24" s="333">
        <v>1.8700000000000001E-2</v>
      </c>
      <c r="V24" s="333" t="s">
        <v>56</v>
      </c>
    </row>
    <row r="25" spans="1:28" ht="18" customHeight="1" x14ac:dyDescent="0.15">
      <c r="A25" s="651" t="s">
        <v>12</v>
      </c>
      <c r="B25" s="651"/>
      <c r="C25" s="761" t="str">
        <f>F19</f>
        <v/>
      </c>
      <c r="D25" s="763"/>
      <c r="E25" s="170" t="s">
        <v>481</v>
      </c>
      <c r="F25" s="761" t="str">
        <f>IF(C25="","",C25*S25)</f>
        <v/>
      </c>
      <c r="G25" s="762"/>
      <c r="H25" s="763"/>
      <c r="I25" s="172">
        <v>38</v>
      </c>
      <c r="J25" s="782" t="str">
        <f t="shared" ref="J25:J26" si="3">T25</f>
        <v>GJ/kL</v>
      </c>
      <c r="K25" s="783">
        <f t="shared" si="2"/>
        <v>1.8800000000000001E-2</v>
      </c>
      <c r="L25" s="779" t="str">
        <f>IF(F25="","",F25*U25*44/12)</f>
        <v/>
      </c>
      <c r="M25" s="780"/>
      <c r="N25" s="780"/>
      <c r="O25" s="780"/>
      <c r="P25" s="780"/>
      <c r="Q25" s="781"/>
      <c r="S25" s="415">
        <v>38</v>
      </c>
      <c r="T25" s="416" t="s">
        <v>504</v>
      </c>
      <c r="U25" s="333">
        <v>1.8800000000000001E-2</v>
      </c>
      <c r="V25" s="333" t="s">
        <v>56</v>
      </c>
    </row>
    <row r="26" spans="1:28" ht="18" customHeight="1" x14ac:dyDescent="0.15">
      <c r="A26" s="651" t="s">
        <v>84</v>
      </c>
      <c r="B26" s="651"/>
      <c r="C26" s="761" t="str">
        <f>I19</f>
        <v/>
      </c>
      <c r="D26" s="763"/>
      <c r="E26" s="170" t="s">
        <v>482</v>
      </c>
      <c r="F26" s="761" t="str">
        <f>IF(C26="","",C26*S26)</f>
        <v/>
      </c>
      <c r="G26" s="762"/>
      <c r="H26" s="763"/>
      <c r="I26" s="171">
        <v>50.1</v>
      </c>
      <c r="J26" s="782" t="str">
        <f t="shared" si="3"/>
        <v>GJ/t</v>
      </c>
      <c r="K26" s="783">
        <f t="shared" si="2"/>
        <v>1.6299999999999999E-2</v>
      </c>
      <c r="L26" s="779" t="str">
        <f>IF(F26="","",F26*U26*44/12)</f>
        <v/>
      </c>
      <c r="M26" s="780"/>
      <c r="N26" s="780"/>
      <c r="O26" s="780"/>
      <c r="P26" s="780"/>
      <c r="Q26" s="781"/>
      <c r="S26" s="333">
        <v>50.1</v>
      </c>
      <c r="T26" s="416" t="s">
        <v>512</v>
      </c>
      <c r="U26" s="333">
        <v>1.6299999999999999E-2</v>
      </c>
      <c r="V26" s="333" t="s">
        <v>56</v>
      </c>
    </row>
    <row r="27" spans="1:28" ht="18" customHeight="1" x14ac:dyDescent="0.15">
      <c r="A27" s="670"/>
      <c r="B27" s="672"/>
      <c r="C27" s="849"/>
      <c r="D27" s="850"/>
      <c r="E27" s="855"/>
      <c r="F27" s="849"/>
      <c r="G27" s="858"/>
      <c r="H27" s="850"/>
      <c r="I27" s="789" t="s">
        <v>506</v>
      </c>
      <c r="J27" s="790"/>
      <c r="K27" s="791"/>
      <c r="L27" s="831"/>
      <c r="M27" s="832"/>
      <c r="N27" s="832"/>
      <c r="O27" s="832"/>
      <c r="P27" s="832"/>
      <c r="Q27" s="833"/>
      <c r="R27" s="404"/>
      <c r="S27" s="277"/>
      <c r="T27" s="342"/>
      <c r="U27" s="405"/>
      <c r="V27" s="405"/>
      <c r="W27" s="405"/>
      <c r="X27" s="279"/>
      <c r="AB27" s="29"/>
    </row>
    <row r="28" spans="1:28" ht="18" customHeight="1" x14ac:dyDescent="0.15">
      <c r="A28" s="673"/>
      <c r="B28" s="675"/>
      <c r="C28" s="851"/>
      <c r="D28" s="852"/>
      <c r="E28" s="856"/>
      <c r="F28" s="851"/>
      <c r="G28" s="859"/>
      <c r="H28" s="852"/>
      <c r="I28" s="406" t="s">
        <v>507</v>
      </c>
      <c r="J28" s="840" t="s">
        <v>491</v>
      </c>
      <c r="K28" s="841"/>
      <c r="L28" s="834"/>
      <c r="M28" s="835"/>
      <c r="N28" s="835"/>
      <c r="O28" s="835"/>
      <c r="P28" s="835"/>
      <c r="Q28" s="836"/>
      <c r="R28" s="404"/>
      <c r="S28" s="279"/>
      <c r="T28" s="343" t="s">
        <v>3</v>
      </c>
      <c r="U28" s="700" t="s">
        <v>73</v>
      </c>
      <c r="V28" s="625" t="s">
        <v>508</v>
      </c>
      <c r="W28" s="625" t="s">
        <v>47</v>
      </c>
      <c r="X28" s="279"/>
      <c r="AB28" s="29"/>
    </row>
    <row r="29" spans="1:28" ht="16.5" customHeight="1" thickBot="1" x14ac:dyDescent="0.2">
      <c r="A29" s="676"/>
      <c r="B29" s="678"/>
      <c r="C29" s="853"/>
      <c r="D29" s="854"/>
      <c r="E29" s="857"/>
      <c r="F29" s="853"/>
      <c r="G29" s="860"/>
      <c r="H29" s="854"/>
      <c r="I29" s="407" t="s">
        <v>66</v>
      </c>
      <c r="J29" s="842"/>
      <c r="K29" s="843"/>
      <c r="L29" s="837"/>
      <c r="M29" s="838"/>
      <c r="N29" s="838"/>
      <c r="O29" s="838"/>
      <c r="P29" s="838"/>
      <c r="Q29" s="839"/>
      <c r="R29" s="404"/>
      <c r="S29" s="408"/>
      <c r="T29" s="344" t="s">
        <v>5</v>
      </c>
      <c r="U29" s="700"/>
      <c r="V29" s="627"/>
      <c r="W29" s="627"/>
      <c r="X29" s="279"/>
      <c r="AB29" s="29"/>
    </row>
    <row r="30" spans="1:28" ht="16.5" customHeight="1" thickBot="1" x14ac:dyDescent="0.2">
      <c r="A30" s="844" t="s">
        <v>82</v>
      </c>
      <c r="B30" s="845"/>
      <c r="C30" s="761" t="str">
        <f>L19</f>
        <v/>
      </c>
      <c r="D30" s="763"/>
      <c r="E30" s="170" t="s">
        <v>262</v>
      </c>
      <c r="F30" s="846"/>
      <c r="G30" s="847"/>
      <c r="H30" s="848"/>
      <c r="I30" s="409" t="str">
        <f>IF(V30=0,"",V30)</f>
        <v/>
      </c>
      <c r="J30" s="782" t="str">
        <f>W30</f>
        <v>ｔ-CO2/千m3</v>
      </c>
      <c r="K30" s="783">
        <f t="shared" ref="K30" si="4">V30</f>
        <v>0</v>
      </c>
      <c r="L30" s="779" t="str">
        <f>IF(C30="","",C30*V30)</f>
        <v/>
      </c>
      <c r="M30" s="780"/>
      <c r="N30" s="780"/>
      <c r="O30" s="780"/>
      <c r="P30" s="780"/>
      <c r="Q30" s="781"/>
      <c r="R30" s="404"/>
      <c r="S30" s="410" t="s">
        <v>509</v>
      </c>
      <c r="T30" s="411"/>
      <c r="U30" s="412"/>
      <c r="V30" s="429"/>
      <c r="W30" s="413" t="s">
        <v>510</v>
      </c>
      <c r="X30" s="261" t="s">
        <v>511</v>
      </c>
      <c r="AB30" s="29"/>
    </row>
    <row r="31" spans="1:28" ht="18" customHeight="1" thickBot="1" x14ac:dyDescent="0.2">
      <c r="A31" s="764" t="str">
        <f>IF(P4="","",P4)</f>
        <v/>
      </c>
      <c r="B31" s="765"/>
      <c r="C31" s="766" t="str">
        <f>IF(O19="","",O19)</f>
        <v/>
      </c>
      <c r="D31" s="767" t="str">
        <f>IF(N5="","",N5)</f>
        <v/>
      </c>
      <c r="E31" s="30" t="str">
        <f>IF(O5="","",O5)</f>
        <v/>
      </c>
      <c r="F31" s="761" t="str">
        <f>IF(C31="","",C31*T31)</f>
        <v/>
      </c>
      <c r="G31" s="762"/>
      <c r="H31" s="763"/>
      <c r="I31" s="176" t="str">
        <f>IF(T31="","",T31)</f>
        <v/>
      </c>
      <c r="J31" s="784" t="str">
        <f t="shared" ref="J31:K31" si="5">IF(U31="","",U31)</f>
        <v/>
      </c>
      <c r="K31" s="785" t="str">
        <f t="shared" si="5"/>
        <v/>
      </c>
      <c r="L31" s="786"/>
      <c r="M31" s="787"/>
      <c r="N31" s="787"/>
      <c r="O31" s="787"/>
      <c r="P31" s="787"/>
      <c r="Q31" s="788"/>
      <c r="R31" s="414"/>
      <c r="S31" s="420" t="str">
        <f>IF(P4="","",P4)</f>
        <v/>
      </c>
      <c r="T31" s="428"/>
      <c r="U31" s="419" t="str">
        <f>IF(O5="","",CONCATENATE("GJ/",O5))</f>
        <v/>
      </c>
      <c r="V31" s="430"/>
      <c r="W31" s="431"/>
      <c r="AB31" s="29"/>
    </row>
    <row r="32" spans="1:28" ht="18" customHeight="1" thickTop="1" thickBot="1" x14ac:dyDescent="0.2">
      <c r="A32" s="776" t="s">
        <v>71</v>
      </c>
      <c r="B32" s="777"/>
      <c r="C32" s="777"/>
      <c r="D32" s="777"/>
      <c r="E32" s="777"/>
      <c r="F32" s="777"/>
      <c r="G32" s="777"/>
      <c r="H32" s="777"/>
      <c r="I32" s="777"/>
      <c r="J32" s="777"/>
      <c r="K32" s="778"/>
      <c r="L32" s="773" t="str">
        <f>IF(SUM(L24:Q31)=0,"",SUM(L24:Q31))</f>
        <v/>
      </c>
      <c r="M32" s="774"/>
      <c r="N32" s="774"/>
      <c r="O32" s="774"/>
      <c r="P32" s="774"/>
      <c r="Q32" s="775"/>
      <c r="T32" s="263" t="s">
        <v>513</v>
      </c>
    </row>
    <row r="33" spans="1:29" ht="18" customHeight="1" x14ac:dyDescent="0.15">
      <c r="A33" s="29" t="s">
        <v>264</v>
      </c>
      <c r="T33" s="378" t="s">
        <v>514</v>
      </c>
    </row>
    <row r="34" spans="1:29" ht="16.5" customHeight="1" x14ac:dyDescent="0.15">
      <c r="T34" s="361" t="s">
        <v>515</v>
      </c>
    </row>
    <row r="35" spans="1:29" ht="18" customHeight="1" x14ac:dyDescent="0.15">
      <c r="A35" s="771" t="s">
        <v>76</v>
      </c>
      <c r="B35" s="771"/>
      <c r="T35" s="361" t="s">
        <v>516</v>
      </c>
    </row>
    <row r="36" spans="1:29" ht="18" customHeight="1" x14ac:dyDescent="0.15">
      <c r="A36" s="770"/>
      <c r="B36" s="29" t="s">
        <v>77</v>
      </c>
      <c r="AC36" s="185" t="b">
        <v>0</v>
      </c>
    </row>
    <row r="37" spans="1:29" ht="18" customHeight="1" x14ac:dyDescent="0.15">
      <c r="A37" s="770"/>
      <c r="B37" s="38" t="s">
        <v>78</v>
      </c>
      <c r="AC37" s="185" t="b">
        <v>0</v>
      </c>
    </row>
    <row r="38" spans="1:29" ht="18" customHeight="1" x14ac:dyDescent="0.15">
      <c r="A38" s="770"/>
      <c r="B38" s="155" t="s">
        <v>263</v>
      </c>
      <c r="C38" s="772"/>
      <c r="D38" s="772"/>
      <c r="E38" s="772"/>
      <c r="F38" s="772"/>
      <c r="G38" s="772"/>
      <c r="H38" s="772"/>
      <c r="I38" s="772"/>
      <c r="J38" s="772"/>
      <c r="K38" s="772"/>
      <c r="L38" s="772"/>
      <c r="M38" s="772"/>
      <c r="N38" s="772"/>
      <c r="O38" s="772"/>
      <c r="P38" s="29" t="s">
        <v>127</v>
      </c>
      <c r="AC38" s="185" t="b">
        <v>0</v>
      </c>
    </row>
    <row r="39" spans="1:29" ht="12" customHeight="1" x14ac:dyDescent="0.15">
      <c r="A39" s="432"/>
      <c r="B39" s="38"/>
    </row>
    <row r="40" spans="1:29" ht="18" customHeight="1" x14ac:dyDescent="0.15">
      <c r="A40" s="29" t="s">
        <v>79</v>
      </c>
    </row>
    <row r="41" spans="1:29" ht="18" customHeight="1" x14ac:dyDescent="0.15">
      <c r="A41" s="769" t="s">
        <v>80</v>
      </c>
      <c r="B41" s="769"/>
      <c r="C41" s="769"/>
      <c r="D41" s="769"/>
      <c r="E41" s="769"/>
      <c r="F41" s="769"/>
      <c r="G41" s="769"/>
      <c r="H41" s="769"/>
      <c r="I41" s="769"/>
      <c r="J41" s="167"/>
      <c r="K41" s="31"/>
      <c r="L41" s="168" t="s">
        <v>410</v>
      </c>
      <c r="M41" s="31">
        <f>IF('④別表２（エネ管工場等）'!C3="","",'④別表２（エネ管工場等）'!C3)</f>
        <v>5</v>
      </c>
      <c r="N41" s="40" t="s">
        <v>265</v>
      </c>
      <c r="O41" s="169"/>
      <c r="P41" s="40"/>
      <c r="Q41" s="41"/>
    </row>
    <row r="42" spans="1:29" ht="18" customHeight="1" x14ac:dyDescent="0.15">
      <c r="A42" s="736" t="s">
        <v>81</v>
      </c>
      <c r="B42" s="736"/>
      <c r="C42" s="736"/>
      <c r="D42" s="736"/>
      <c r="E42" s="736"/>
      <c r="F42" s="736"/>
      <c r="G42" s="736"/>
      <c r="H42" s="736"/>
      <c r="I42" s="736"/>
      <c r="J42" s="737" t="str">
        <f>IF(SUM('④別表２（エネ管工場等）'!M385,'④別表２（その他）'!M385)=0,"",ROUNDDOWN((SUM('④別表２（エネ管工場等）'!M385,'④別表２（その他）'!M385)),0))</f>
        <v/>
      </c>
      <c r="K42" s="737"/>
      <c r="L42" s="737"/>
      <c r="M42" s="737"/>
      <c r="N42" s="737"/>
      <c r="O42" s="737"/>
      <c r="P42" s="737"/>
      <c r="Q42" s="737"/>
      <c r="R42" s="263" t="s">
        <v>364</v>
      </c>
      <c r="U42" s="331"/>
    </row>
    <row r="43" spans="1:29" ht="18" customHeight="1" x14ac:dyDescent="0.15">
      <c r="A43" s="736" t="s">
        <v>102</v>
      </c>
      <c r="B43" s="736"/>
      <c r="C43" s="736"/>
      <c r="D43" s="736"/>
      <c r="E43" s="736"/>
      <c r="F43" s="736"/>
      <c r="G43" s="736"/>
      <c r="H43" s="736"/>
      <c r="I43" s="736"/>
      <c r="J43" s="737" t="str">
        <f>IF(L32="","",ROUNDDOWN(L32,0))</f>
        <v/>
      </c>
      <c r="K43" s="737"/>
      <c r="L43" s="737"/>
      <c r="M43" s="737"/>
      <c r="N43" s="737"/>
      <c r="O43" s="737"/>
      <c r="P43" s="737"/>
      <c r="Q43" s="737"/>
      <c r="R43" s="263" t="s">
        <v>364</v>
      </c>
    </row>
    <row r="44" spans="1:29" ht="18" customHeight="1" x14ac:dyDescent="0.15">
      <c r="A44" s="738" t="s">
        <v>100</v>
      </c>
      <c r="B44" s="739"/>
      <c r="C44" s="739"/>
      <c r="D44" s="739"/>
      <c r="E44" s="739"/>
      <c r="F44" s="739"/>
      <c r="G44" s="739"/>
      <c r="H44" s="739"/>
      <c r="I44" s="739"/>
      <c r="J44" s="740" t="str">
        <f>IF(SUM(J45:Q51)=0,"",ROUNDDOWN(SUM(J45:Q51),0))</f>
        <v/>
      </c>
      <c r="K44" s="741"/>
      <c r="L44" s="741"/>
      <c r="M44" s="741"/>
      <c r="N44" s="741"/>
      <c r="O44" s="741"/>
      <c r="P44" s="741"/>
      <c r="Q44" s="742"/>
      <c r="R44" s="263" t="s">
        <v>364</v>
      </c>
    </row>
    <row r="45" spans="1:29" ht="16.5" customHeight="1" x14ac:dyDescent="0.15">
      <c r="A45" s="42"/>
      <c r="B45" s="752" t="s">
        <v>365</v>
      </c>
      <c r="C45" s="753"/>
      <c r="D45" s="753"/>
      <c r="E45" s="753"/>
      <c r="F45" s="753"/>
      <c r="G45" s="753"/>
      <c r="H45" s="753"/>
      <c r="I45" s="754"/>
      <c r="J45" s="743"/>
      <c r="K45" s="744"/>
      <c r="L45" s="744"/>
      <c r="M45" s="744"/>
      <c r="N45" s="744"/>
      <c r="O45" s="744"/>
      <c r="P45" s="744"/>
      <c r="Q45" s="745"/>
    </row>
    <row r="46" spans="1:29" ht="16.5" customHeight="1" x14ac:dyDescent="0.15">
      <c r="A46" s="42"/>
      <c r="B46" s="752" t="s">
        <v>365</v>
      </c>
      <c r="C46" s="753"/>
      <c r="D46" s="753"/>
      <c r="E46" s="753"/>
      <c r="F46" s="753"/>
      <c r="G46" s="753"/>
      <c r="H46" s="753"/>
      <c r="I46" s="754"/>
      <c r="J46" s="743"/>
      <c r="K46" s="744"/>
      <c r="L46" s="744"/>
      <c r="M46" s="744"/>
      <c r="N46" s="744"/>
      <c r="O46" s="744"/>
      <c r="P46" s="744"/>
      <c r="Q46" s="745"/>
      <c r="R46" s="263" t="s">
        <v>376</v>
      </c>
    </row>
    <row r="47" spans="1:29" ht="16.5" customHeight="1" x14ac:dyDescent="0.15">
      <c r="A47" s="42"/>
      <c r="B47" s="752" t="s">
        <v>365</v>
      </c>
      <c r="C47" s="753"/>
      <c r="D47" s="753"/>
      <c r="E47" s="753"/>
      <c r="F47" s="753"/>
      <c r="G47" s="753"/>
      <c r="H47" s="753"/>
      <c r="I47" s="754"/>
      <c r="J47" s="743"/>
      <c r="K47" s="744"/>
      <c r="L47" s="744"/>
      <c r="M47" s="744"/>
      <c r="N47" s="744"/>
      <c r="O47" s="744"/>
      <c r="P47" s="744"/>
      <c r="Q47" s="745"/>
      <c r="R47" s="334" t="s">
        <v>377</v>
      </c>
    </row>
    <row r="48" spans="1:29" ht="16.5" customHeight="1" x14ac:dyDescent="0.15">
      <c r="A48" s="42"/>
      <c r="B48" s="752" t="s">
        <v>365</v>
      </c>
      <c r="C48" s="753"/>
      <c r="D48" s="753"/>
      <c r="E48" s="753"/>
      <c r="F48" s="753"/>
      <c r="G48" s="753"/>
      <c r="H48" s="753"/>
      <c r="I48" s="754"/>
      <c r="J48" s="743"/>
      <c r="K48" s="744"/>
      <c r="L48" s="744"/>
      <c r="M48" s="744"/>
      <c r="N48" s="744"/>
      <c r="O48" s="744"/>
      <c r="P48" s="744"/>
      <c r="Q48" s="745"/>
      <c r="R48" s="334" t="s">
        <v>378</v>
      </c>
    </row>
    <row r="49" spans="1:18" ht="16.5" customHeight="1" x14ac:dyDescent="0.15">
      <c r="A49" s="42"/>
      <c r="B49" s="752" t="s">
        <v>365</v>
      </c>
      <c r="C49" s="753"/>
      <c r="D49" s="753"/>
      <c r="E49" s="753"/>
      <c r="F49" s="753"/>
      <c r="G49" s="753"/>
      <c r="H49" s="753"/>
      <c r="I49" s="754"/>
      <c r="J49" s="743"/>
      <c r="K49" s="744"/>
      <c r="L49" s="744"/>
      <c r="M49" s="744"/>
      <c r="N49" s="744"/>
      <c r="O49" s="744"/>
      <c r="P49" s="744"/>
      <c r="Q49" s="745"/>
      <c r="R49" s="335" t="s">
        <v>476</v>
      </c>
    </row>
    <row r="50" spans="1:18" ht="16.5" customHeight="1" x14ac:dyDescent="0.15">
      <c r="A50" s="42"/>
      <c r="B50" s="752" t="s">
        <v>365</v>
      </c>
      <c r="C50" s="753"/>
      <c r="D50" s="753"/>
      <c r="E50" s="753"/>
      <c r="F50" s="753"/>
      <c r="G50" s="753"/>
      <c r="H50" s="753"/>
      <c r="I50" s="754"/>
      <c r="J50" s="743"/>
      <c r="K50" s="744"/>
      <c r="L50" s="744"/>
      <c r="M50" s="744"/>
      <c r="N50" s="744"/>
      <c r="O50" s="744"/>
      <c r="P50" s="744"/>
      <c r="Q50" s="745"/>
      <c r="R50" s="263" t="s">
        <v>477</v>
      </c>
    </row>
    <row r="51" spans="1:18" ht="16.5" customHeight="1" thickBot="1" x14ac:dyDescent="0.2">
      <c r="A51" s="43"/>
      <c r="B51" s="749" t="s">
        <v>365</v>
      </c>
      <c r="C51" s="750"/>
      <c r="D51" s="750"/>
      <c r="E51" s="750"/>
      <c r="F51" s="750"/>
      <c r="G51" s="750"/>
      <c r="H51" s="750"/>
      <c r="I51" s="751"/>
      <c r="J51" s="746"/>
      <c r="K51" s="747"/>
      <c r="L51" s="747"/>
      <c r="M51" s="747"/>
      <c r="N51" s="747"/>
      <c r="O51" s="747"/>
      <c r="P51" s="747"/>
      <c r="Q51" s="748"/>
      <c r="R51" s="263" t="s">
        <v>478</v>
      </c>
    </row>
    <row r="52" spans="1:18" ht="18" customHeight="1" thickTop="1" x14ac:dyDescent="0.15">
      <c r="A52" s="768" t="s">
        <v>71</v>
      </c>
      <c r="B52" s="768"/>
      <c r="C52" s="768"/>
      <c r="D52" s="768"/>
      <c r="E52" s="768"/>
      <c r="F52" s="768"/>
      <c r="G52" s="768"/>
      <c r="H52" s="768"/>
      <c r="I52" s="768"/>
      <c r="J52" s="733" t="str">
        <f>IF(SUM(J42:Q44)=0,"",SUM(J42:Q44))</f>
        <v/>
      </c>
      <c r="K52" s="734"/>
      <c r="L52" s="734"/>
      <c r="M52" s="734"/>
      <c r="N52" s="734"/>
      <c r="O52" s="734"/>
      <c r="P52" s="734"/>
      <c r="Q52" s="735"/>
    </row>
    <row r="53" spans="1:18" ht="18" customHeight="1" x14ac:dyDescent="0.15"/>
    <row r="54" spans="1:18" ht="18" customHeight="1" x14ac:dyDescent="0.15"/>
    <row r="55" spans="1:18" ht="15.75" hidden="1" customHeight="1" x14ac:dyDescent="0.15">
      <c r="B55" s="29" t="s">
        <v>366</v>
      </c>
    </row>
    <row r="56" spans="1:18" ht="15.75" hidden="1" customHeight="1" x14ac:dyDescent="0.15">
      <c r="B56" s="29" t="s">
        <v>128</v>
      </c>
    </row>
    <row r="57" spans="1:18" ht="15.75" hidden="1" customHeight="1" x14ac:dyDescent="0.15">
      <c r="B57" s="29" t="s">
        <v>129</v>
      </c>
    </row>
    <row r="58" spans="1:18" ht="15.75" hidden="1" customHeight="1" x14ac:dyDescent="0.15">
      <c r="B58" s="29" t="s">
        <v>130</v>
      </c>
    </row>
    <row r="59" spans="1:18" ht="15.75" hidden="1" customHeight="1" x14ac:dyDescent="0.15">
      <c r="B59" s="29" t="s">
        <v>131</v>
      </c>
    </row>
    <row r="60" spans="1:18" ht="15.75" hidden="1" customHeight="1" x14ac:dyDescent="0.15">
      <c r="B60" s="29" t="s">
        <v>132</v>
      </c>
    </row>
    <row r="61" spans="1:18" ht="15.75" hidden="1" customHeight="1" x14ac:dyDescent="0.15">
      <c r="B61" s="29" t="s">
        <v>133</v>
      </c>
    </row>
    <row r="62" spans="1:18" ht="15.75" hidden="1" customHeight="1" x14ac:dyDescent="0.15">
      <c r="B62" s="29" t="s">
        <v>134</v>
      </c>
    </row>
  </sheetData>
  <sheetProtection algorithmName="SHA-512" hashValue="5CcBvQH1AG00gdRNXUdc2zJW5AwKDbYiYYjeJb4yzhA3ws9NPxL+KoxbCag0Xi+8+QVVACKGmcE+IJNJxdRD0Q==" saltValue="fbbIUHN4wodcWkZ+0CO1Fg==" spinCount="100000" sheet="1" selectLockedCells="1"/>
  <mergeCells count="117">
    <mergeCell ref="L27:Q29"/>
    <mergeCell ref="J28:K29"/>
    <mergeCell ref="U28:U29"/>
    <mergeCell ref="V28:V29"/>
    <mergeCell ref="W28:W29"/>
    <mergeCell ref="A30:B30"/>
    <mergeCell ref="C30:D30"/>
    <mergeCell ref="F30:H30"/>
    <mergeCell ref="J30:K30"/>
    <mergeCell ref="L30:Q30"/>
    <mergeCell ref="C27:D29"/>
    <mergeCell ref="E27:E29"/>
    <mergeCell ref="F27:H29"/>
    <mergeCell ref="M6:N6"/>
    <mergeCell ref="M7:M9"/>
    <mergeCell ref="N7:N9"/>
    <mergeCell ref="C3:Q3"/>
    <mergeCell ref="F24:H24"/>
    <mergeCell ref="I4:K5"/>
    <mergeCell ref="F4:H5"/>
    <mergeCell ref="C4:E5"/>
    <mergeCell ref="L5:N5"/>
    <mergeCell ref="O5:Q5"/>
    <mergeCell ref="P4:Q4"/>
    <mergeCell ref="L24:Q24"/>
    <mergeCell ref="E22:E23"/>
    <mergeCell ref="G1:Q1"/>
    <mergeCell ref="A24:B24"/>
    <mergeCell ref="A25:B25"/>
    <mergeCell ref="E7:E9"/>
    <mergeCell ref="A11:B11"/>
    <mergeCell ref="A10:B10"/>
    <mergeCell ref="A16:B16"/>
    <mergeCell ref="A15:B15"/>
    <mergeCell ref="J25:K25"/>
    <mergeCell ref="A18:B18"/>
    <mergeCell ref="A14:B14"/>
    <mergeCell ref="A13:B13"/>
    <mergeCell ref="L4:N4"/>
    <mergeCell ref="A17:B17"/>
    <mergeCell ref="A19:B19"/>
    <mergeCell ref="A3:B9"/>
    <mergeCell ref="C6:C9"/>
    <mergeCell ref="D7:D9"/>
    <mergeCell ref="A12:B12"/>
    <mergeCell ref="C24:D24"/>
    <mergeCell ref="C25:D25"/>
    <mergeCell ref="J24:K24"/>
    <mergeCell ref="C22:D22"/>
    <mergeCell ref="C23:D23"/>
    <mergeCell ref="T22:T23"/>
    <mergeCell ref="U22:U23"/>
    <mergeCell ref="V22:V23"/>
    <mergeCell ref="F6:F9"/>
    <mergeCell ref="G6:H6"/>
    <mergeCell ref="P7:P9"/>
    <mergeCell ref="I21:K21"/>
    <mergeCell ref="F22:H22"/>
    <mergeCell ref="F23:H23"/>
    <mergeCell ref="P6:Q6"/>
    <mergeCell ref="K7:K9"/>
    <mergeCell ref="G7:G9"/>
    <mergeCell ref="T15:T16"/>
    <mergeCell ref="L6:L9"/>
    <mergeCell ref="J22:K23"/>
    <mergeCell ref="L21:Q23"/>
    <mergeCell ref="C21:H21"/>
    <mergeCell ref="I6:I9"/>
    <mergeCell ref="J6:K6"/>
    <mergeCell ref="O6:O9"/>
    <mergeCell ref="Q7:Q9"/>
    <mergeCell ref="H7:H9"/>
    <mergeCell ref="J7:J9"/>
    <mergeCell ref="D6:E6"/>
    <mergeCell ref="A21:B23"/>
    <mergeCell ref="F25:H25"/>
    <mergeCell ref="F26:H26"/>
    <mergeCell ref="A26:B26"/>
    <mergeCell ref="A27:B29"/>
    <mergeCell ref="A31:B31"/>
    <mergeCell ref="C31:D31"/>
    <mergeCell ref="F31:H31"/>
    <mergeCell ref="A52:I52"/>
    <mergeCell ref="A42:I42"/>
    <mergeCell ref="A41:I41"/>
    <mergeCell ref="A36:A38"/>
    <mergeCell ref="A35:B35"/>
    <mergeCell ref="C38:O38"/>
    <mergeCell ref="L32:Q32"/>
    <mergeCell ref="A32:K32"/>
    <mergeCell ref="J42:Q42"/>
    <mergeCell ref="L26:Q26"/>
    <mergeCell ref="L25:Q25"/>
    <mergeCell ref="C26:D26"/>
    <mergeCell ref="J26:K26"/>
    <mergeCell ref="J31:K31"/>
    <mergeCell ref="L31:Q31"/>
    <mergeCell ref="I27:K27"/>
    <mergeCell ref="J52:Q52"/>
    <mergeCell ref="A43:I43"/>
    <mergeCell ref="J43:Q43"/>
    <mergeCell ref="A44:I44"/>
    <mergeCell ref="J44:Q44"/>
    <mergeCell ref="J45:Q45"/>
    <mergeCell ref="J46:Q46"/>
    <mergeCell ref="J48:Q48"/>
    <mergeCell ref="J49:Q49"/>
    <mergeCell ref="J51:Q51"/>
    <mergeCell ref="B51:I51"/>
    <mergeCell ref="B49:I49"/>
    <mergeCell ref="B45:I45"/>
    <mergeCell ref="J50:Q50"/>
    <mergeCell ref="B50:I50"/>
    <mergeCell ref="J47:Q47"/>
    <mergeCell ref="B46:I46"/>
    <mergeCell ref="B47:I47"/>
    <mergeCell ref="B48:I48"/>
  </mergeCells>
  <phoneticPr fontId="2"/>
  <dataValidations xWindow="101" yWindow="410" count="3">
    <dataValidation type="list" allowBlank="1" showInputMessage="1" showErrorMessage="1" sqref="B45:I51">
      <formula1>$B$55:$B$62</formula1>
    </dataValidation>
    <dataValidation imeMode="off" allowBlank="1" showInputMessage="1" showErrorMessage="1" sqref="C10:Q18 J45:Q51"/>
    <dataValidation imeMode="on" allowBlank="1" showInputMessage="1" showErrorMessage="1" sqref="A16:B18 C38:O38"/>
  </dataValidations>
  <printOptions horizontalCentered="1"/>
  <pageMargins left="0.59055118110236227" right="0.39370078740157483" top="0.39370078740157483" bottom="0.39370078740157483" header="0.51181102362204722" footer="0.19685039370078741"/>
  <pageSetup paperSize="9" orientation="portrait" blackAndWhite="1" horizontalDpi="300" verticalDpi="300" r:id="rId1"/>
  <headerFooter alignWithMargins="0">
    <oddFooter>&amp;R&amp;9&amp;K01+049&amp;F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9525</xdr:colOff>
                    <xdr:row>35</xdr:row>
                    <xdr:rowOff>9525</xdr:rowOff>
                  </from>
                  <to>
                    <xdr:col>1</xdr:col>
                    <xdr:colOff>0</xdr:colOff>
                    <xdr:row>36</xdr:row>
                    <xdr:rowOff>19050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0</xdr:col>
                    <xdr:colOff>9525</xdr:colOff>
                    <xdr:row>36</xdr:row>
                    <xdr:rowOff>0</xdr:rowOff>
                  </from>
                  <to>
                    <xdr:col>1</xdr:col>
                    <xdr:colOff>0</xdr:colOff>
                    <xdr:row>37</xdr:row>
                    <xdr:rowOff>9525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0</xdr:col>
                    <xdr:colOff>9525</xdr:colOff>
                    <xdr:row>36</xdr:row>
                    <xdr:rowOff>209550</xdr:rowOff>
                  </from>
                  <to>
                    <xdr:col>0</xdr:col>
                    <xdr:colOff>200025</xdr:colOff>
                    <xdr:row>37</xdr:row>
                    <xdr:rowOff>219075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338"/>
  <sheetViews>
    <sheetView showGridLines="0" view="pageBreakPreview" zoomScale="75" zoomScaleNormal="75" zoomScaleSheetLayoutView="75" workbookViewId="0">
      <selection activeCell="H35" sqref="H35"/>
    </sheetView>
  </sheetViews>
  <sheetFormatPr defaultRowHeight="13.5" x14ac:dyDescent="0.15"/>
  <cols>
    <col min="1" max="1" width="10.125" style="5" customWidth="1"/>
    <col min="2" max="2" width="10.625" style="5" customWidth="1"/>
    <col min="3" max="3" width="17.5" style="5" customWidth="1"/>
    <col min="4" max="4" width="8.75" style="5" customWidth="1"/>
    <col min="5" max="5" width="13.125" style="5" customWidth="1"/>
    <col min="6" max="6" width="9" style="5"/>
    <col min="7" max="7" width="14.125" style="5" customWidth="1"/>
    <col min="8" max="8" width="10.875" style="5" customWidth="1"/>
    <col min="9" max="9" width="12.625" style="5" customWidth="1"/>
    <col min="10" max="10" width="4.375" style="5" customWidth="1"/>
    <col min="11" max="16384" width="9" style="5"/>
  </cols>
  <sheetData>
    <row r="1" spans="1:12" s="33" customFormat="1" ht="18" customHeight="1" x14ac:dyDescent="0.15">
      <c r="A1" s="87" t="s">
        <v>517</v>
      </c>
      <c r="B1" s="59"/>
      <c r="C1" s="59"/>
      <c r="D1" s="59"/>
      <c r="E1" s="59"/>
      <c r="F1" s="59"/>
      <c r="G1" s="59"/>
      <c r="H1" s="59"/>
      <c r="I1" s="59"/>
      <c r="J1" s="59"/>
      <c r="K1" s="34"/>
      <c r="L1" s="35"/>
    </row>
    <row r="2" spans="1:12" s="33" customFormat="1" ht="18" customHeight="1" x14ac:dyDescent="0.15">
      <c r="A2" s="87"/>
      <c r="B2" s="59"/>
      <c r="C2" s="59"/>
      <c r="D2" s="59"/>
      <c r="E2" s="59"/>
      <c r="F2" s="59"/>
      <c r="G2" s="59"/>
      <c r="H2" s="59"/>
      <c r="I2" s="59"/>
      <c r="J2" s="59"/>
      <c r="K2" s="34"/>
      <c r="L2" s="35"/>
    </row>
    <row r="3" spans="1:12" s="33" customFormat="1" ht="18" customHeight="1" x14ac:dyDescent="0.15">
      <c r="A3" s="88" t="s">
        <v>414</v>
      </c>
      <c r="B3" s="89">
        <f>IF('④別表２（エネ管工場等）'!$C$3="","",'④別表２（エネ管工場等）'!$C$3)</f>
        <v>5</v>
      </c>
      <c r="C3" s="90" t="s">
        <v>111</v>
      </c>
      <c r="E3" s="88" t="s">
        <v>112</v>
      </c>
      <c r="F3" s="892" t="str">
        <f>IF('③（別紙１）事業所一覧'!B7="","",IF(①基本情報!C4='③（別紙１）事業所一覧'!B7,'③（別紙１）事業所一覧'!B7,CONCATENATE(①基本情報!C4," ",'③（別紙１）事業所一覧'!B7)))</f>
        <v/>
      </c>
      <c r="G3" s="893"/>
      <c r="H3" s="893"/>
      <c r="I3" s="894"/>
      <c r="J3" s="156"/>
      <c r="K3" s="34"/>
      <c r="L3" s="179" t="s">
        <v>519</v>
      </c>
    </row>
    <row r="4" spans="1:12" s="33" customFormat="1" ht="18" customHeight="1" x14ac:dyDescent="0.15">
      <c r="A4" s="157"/>
      <c r="B4" s="158"/>
      <c r="C4" s="158"/>
      <c r="D4" s="159"/>
      <c r="E4" s="157"/>
      <c r="F4" s="159"/>
      <c r="G4" s="159"/>
      <c r="H4" s="159"/>
      <c r="I4" s="159"/>
      <c r="J4" s="160"/>
      <c r="K4" s="44"/>
      <c r="L4" s="179" t="s">
        <v>518</v>
      </c>
    </row>
    <row r="5" spans="1:12" s="6" customFormat="1" ht="18" customHeight="1" x14ac:dyDescent="0.15">
      <c r="A5" s="884" t="s">
        <v>0</v>
      </c>
      <c r="B5" s="884"/>
      <c r="C5" s="884"/>
      <c r="D5" s="884"/>
      <c r="E5" s="861" t="s">
        <v>1</v>
      </c>
      <c r="F5" s="862"/>
      <c r="G5" s="863"/>
      <c r="H5" s="861" t="s">
        <v>2</v>
      </c>
      <c r="I5" s="863"/>
      <c r="J5" s="15"/>
      <c r="K5" s="16"/>
      <c r="L5" s="73"/>
    </row>
    <row r="6" spans="1:12" s="6" customFormat="1" ht="18" customHeight="1" x14ac:dyDescent="0.15">
      <c r="A6" s="884"/>
      <c r="B6" s="884"/>
      <c r="C6" s="884"/>
      <c r="D6" s="884"/>
      <c r="E6" s="3" t="s">
        <v>3</v>
      </c>
      <c r="F6" s="884" t="s">
        <v>99</v>
      </c>
      <c r="G6" s="3" t="s">
        <v>4</v>
      </c>
      <c r="H6" s="3" t="s">
        <v>3</v>
      </c>
      <c r="I6" s="884" t="s">
        <v>99</v>
      </c>
      <c r="L6" s="74"/>
    </row>
    <row r="7" spans="1:12" s="6" customFormat="1" ht="18" customHeight="1" x14ac:dyDescent="0.15">
      <c r="A7" s="884"/>
      <c r="B7" s="884"/>
      <c r="C7" s="884"/>
      <c r="D7" s="884"/>
      <c r="E7" s="4" t="s">
        <v>87</v>
      </c>
      <c r="F7" s="884"/>
      <c r="G7" s="4" t="s">
        <v>88</v>
      </c>
      <c r="H7" s="4" t="s">
        <v>89</v>
      </c>
      <c r="I7" s="884"/>
    </row>
    <row r="8" spans="1:12" s="6" customFormat="1" ht="18" customHeight="1" x14ac:dyDescent="0.15">
      <c r="A8" s="864" t="s">
        <v>6</v>
      </c>
      <c r="B8" s="869" t="s">
        <v>118</v>
      </c>
      <c r="C8" s="869"/>
      <c r="D8" s="869"/>
      <c r="E8" s="45" t="str">
        <f>IF('④別表２（エネ管工場等）'!F8="","",ROUND('④別表２（エネ管工場等）'!F8,0))</f>
        <v/>
      </c>
      <c r="F8" s="433" t="s">
        <v>7</v>
      </c>
      <c r="G8" s="7" t="str">
        <f>IF(E8="","",ROUND(E8*H8,0))</f>
        <v/>
      </c>
      <c r="H8" s="456">
        <v>38.299999999999997</v>
      </c>
      <c r="I8" s="433" t="s">
        <v>8</v>
      </c>
    </row>
    <row r="9" spans="1:12" s="6" customFormat="1" ht="18" customHeight="1" x14ac:dyDescent="0.15">
      <c r="A9" s="865"/>
      <c r="B9" s="870" t="s">
        <v>9</v>
      </c>
      <c r="C9" s="870"/>
      <c r="D9" s="870"/>
      <c r="E9" s="45" t="str">
        <f>IF('④別表２（エネ管工場等）'!F9="","",ROUND('④別表２（エネ管工場等）'!F9,0))</f>
        <v/>
      </c>
      <c r="F9" s="433" t="s">
        <v>7</v>
      </c>
      <c r="G9" s="7" t="str">
        <f t="shared" ref="G9:G39" si="0">IF(E9="","",ROUND(E9*H9,0))</f>
        <v/>
      </c>
      <c r="H9" s="456">
        <v>34.799999999999997</v>
      </c>
      <c r="I9" s="433" t="s">
        <v>8</v>
      </c>
    </row>
    <row r="10" spans="1:12" s="6" customFormat="1" ht="18" customHeight="1" x14ac:dyDescent="0.15">
      <c r="A10" s="865"/>
      <c r="B10" s="870" t="s">
        <v>90</v>
      </c>
      <c r="C10" s="870"/>
      <c r="D10" s="870"/>
      <c r="E10" s="45" t="str">
        <f>IF('④別表２（エネ管工場等）'!F10="","",ROUND('④別表２（エネ管工場等）'!F10,0))</f>
        <v/>
      </c>
      <c r="F10" s="433" t="s">
        <v>7</v>
      </c>
      <c r="G10" s="7" t="str">
        <f t="shared" si="0"/>
        <v/>
      </c>
      <c r="H10" s="456">
        <v>33.4</v>
      </c>
      <c r="I10" s="433" t="s">
        <v>8</v>
      </c>
    </row>
    <row r="11" spans="1:12" s="6" customFormat="1" ht="18" customHeight="1" x14ac:dyDescent="0.15">
      <c r="A11" s="865"/>
      <c r="B11" s="870" t="s">
        <v>10</v>
      </c>
      <c r="C11" s="870"/>
      <c r="D11" s="870"/>
      <c r="E11" s="45" t="str">
        <f>IF('④別表２（エネ管工場等）'!F11="","",ROUND('④別表２（エネ管工場等）'!F11,0))</f>
        <v/>
      </c>
      <c r="F11" s="433" t="s">
        <v>7</v>
      </c>
      <c r="G11" s="7" t="str">
        <f t="shared" si="0"/>
        <v/>
      </c>
      <c r="H11" s="456">
        <v>33.299999999999997</v>
      </c>
      <c r="I11" s="433" t="s">
        <v>8</v>
      </c>
    </row>
    <row r="12" spans="1:12" s="6" customFormat="1" ht="18" customHeight="1" x14ac:dyDescent="0.15">
      <c r="A12" s="865"/>
      <c r="B12" s="870" t="s">
        <v>11</v>
      </c>
      <c r="C12" s="870"/>
      <c r="D12" s="870"/>
      <c r="E12" s="45" t="str">
        <f>IF('④別表２（エネ管工場等）'!F12="","",ROUND('④別表２（エネ管工場等）'!F12,0))</f>
        <v/>
      </c>
      <c r="F12" s="433" t="s">
        <v>7</v>
      </c>
      <c r="G12" s="7" t="str">
        <f t="shared" si="0"/>
        <v/>
      </c>
      <c r="H12" s="456">
        <v>36.5</v>
      </c>
      <c r="I12" s="433" t="s">
        <v>8</v>
      </c>
    </row>
    <row r="13" spans="1:12" s="6" customFormat="1" ht="18" customHeight="1" x14ac:dyDescent="0.15">
      <c r="A13" s="865"/>
      <c r="B13" s="870" t="s">
        <v>12</v>
      </c>
      <c r="C13" s="870"/>
      <c r="D13" s="870"/>
      <c r="E13" s="45" t="str">
        <f>IF('④別表２（エネ管工場等）'!F13="","",ROUND('④別表２（エネ管工場等）'!F13,0))</f>
        <v/>
      </c>
      <c r="F13" s="433" t="s">
        <v>7</v>
      </c>
      <c r="G13" s="7" t="str">
        <f t="shared" si="0"/>
        <v/>
      </c>
      <c r="H13" s="457">
        <v>38</v>
      </c>
      <c r="I13" s="433" t="s">
        <v>8</v>
      </c>
    </row>
    <row r="14" spans="1:12" s="6" customFormat="1" ht="18" customHeight="1" x14ac:dyDescent="0.15">
      <c r="A14" s="865"/>
      <c r="B14" s="870" t="s">
        <v>13</v>
      </c>
      <c r="C14" s="870"/>
      <c r="D14" s="870"/>
      <c r="E14" s="45" t="str">
        <f>IF('④別表２（エネ管工場等）'!F14="","",ROUND('④別表２（エネ管工場等）'!F14,0))</f>
        <v/>
      </c>
      <c r="F14" s="433" t="s">
        <v>7</v>
      </c>
      <c r="G14" s="7" t="str">
        <f t="shared" si="0"/>
        <v/>
      </c>
      <c r="H14" s="456">
        <v>38.9</v>
      </c>
      <c r="I14" s="433" t="s">
        <v>8</v>
      </c>
    </row>
    <row r="15" spans="1:12" s="6" customFormat="1" ht="18" customHeight="1" x14ac:dyDescent="0.15">
      <c r="A15" s="865"/>
      <c r="B15" s="870" t="s">
        <v>14</v>
      </c>
      <c r="C15" s="870"/>
      <c r="D15" s="870"/>
      <c r="E15" s="45" t="str">
        <f>IF('④別表２（エネ管工場等）'!F15="","",ROUND('④別表２（エネ管工場等）'!F15,0))</f>
        <v/>
      </c>
      <c r="F15" s="433" t="s">
        <v>7</v>
      </c>
      <c r="G15" s="7" t="str">
        <f t="shared" si="0"/>
        <v/>
      </c>
      <c r="H15" s="456">
        <v>41.8</v>
      </c>
      <c r="I15" s="433" t="s">
        <v>8</v>
      </c>
    </row>
    <row r="16" spans="1:12" s="6" customFormat="1" ht="18" customHeight="1" x14ac:dyDescent="0.15">
      <c r="A16" s="865"/>
      <c r="B16" s="870" t="s">
        <v>15</v>
      </c>
      <c r="C16" s="870"/>
      <c r="D16" s="870"/>
      <c r="E16" s="45" t="str">
        <f>IF('④別表２（エネ管工場等）'!F16="","",ROUND('④別表２（エネ管工場等）'!F16,0))</f>
        <v/>
      </c>
      <c r="F16" s="433" t="s">
        <v>16</v>
      </c>
      <c r="G16" s="7" t="str">
        <f t="shared" si="0"/>
        <v/>
      </c>
      <c r="H16" s="457">
        <v>40</v>
      </c>
      <c r="I16" s="433" t="s">
        <v>17</v>
      </c>
    </row>
    <row r="17" spans="1:14" s="6" customFormat="1" ht="18" customHeight="1" x14ac:dyDescent="0.15">
      <c r="A17" s="865"/>
      <c r="B17" s="870" t="s">
        <v>18</v>
      </c>
      <c r="C17" s="870"/>
      <c r="D17" s="870"/>
      <c r="E17" s="45" t="str">
        <f>IF('④別表２（エネ管工場等）'!F17="","",ROUND('④別表２（エネ管工場等）'!F17,0))</f>
        <v/>
      </c>
      <c r="F17" s="433" t="s">
        <v>16</v>
      </c>
      <c r="G17" s="7" t="str">
        <f t="shared" si="0"/>
        <v/>
      </c>
      <c r="H17" s="456">
        <v>34.1</v>
      </c>
      <c r="I17" s="433" t="s">
        <v>17</v>
      </c>
    </row>
    <row r="18" spans="1:14" s="6" customFormat="1" ht="18" customHeight="1" x14ac:dyDescent="0.15">
      <c r="A18" s="865"/>
      <c r="B18" s="889" t="s">
        <v>19</v>
      </c>
      <c r="C18" s="890" t="s">
        <v>20</v>
      </c>
      <c r="D18" s="891"/>
      <c r="E18" s="45" t="str">
        <f>IF('④別表２（エネ管工場等）'!F18="","",ROUND('④別表２（エネ管工場等）'!F18,0))</f>
        <v/>
      </c>
      <c r="F18" s="433" t="s">
        <v>16</v>
      </c>
      <c r="G18" s="7" t="str">
        <f t="shared" si="0"/>
        <v/>
      </c>
      <c r="H18" s="456">
        <v>50.1</v>
      </c>
      <c r="I18" s="433" t="s">
        <v>91</v>
      </c>
    </row>
    <row r="19" spans="1:14" s="6" customFormat="1" ht="18" customHeight="1" x14ac:dyDescent="0.15">
      <c r="A19" s="865"/>
      <c r="B19" s="889"/>
      <c r="C19" s="890" t="s">
        <v>21</v>
      </c>
      <c r="D19" s="891"/>
      <c r="E19" s="45" t="str">
        <f>IF('④別表２（エネ管工場等）'!F19="","",ROUND('④別表２（エネ管工場等）'!F19,0))</f>
        <v/>
      </c>
      <c r="F19" s="433" t="s">
        <v>65</v>
      </c>
      <c r="G19" s="7" t="str">
        <f t="shared" si="0"/>
        <v/>
      </c>
      <c r="H19" s="456">
        <v>46.1</v>
      </c>
      <c r="I19" s="433" t="s">
        <v>75</v>
      </c>
    </row>
    <row r="20" spans="1:14" s="6" customFormat="1" ht="18" customHeight="1" x14ac:dyDescent="0.15">
      <c r="A20" s="865"/>
      <c r="B20" s="889" t="s">
        <v>402</v>
      </c>
      <c r="C20" s="890" t="s">
        <v>22</v>
      </c>
      <c r="D20" s="891"/>
      <c r="E20" s="45" t="str">
        <f>IF('④別表２（エネ管工場等）'!F20="","",ROUND('④別表２（エネ管工場等）'!F20,0))</f>
        <v/>
      </c>
      <c r="F20" s="433" t="s">
        <v>16</v>
      </c>
      <c r="G20" s="7" t="str">
        <f t="shared" si="0"/>
        <v/>
      </c>
      <c r="H20" s="456">
        <v>54.7</v>
      </c>
      <c r="I20" s="433" t="s">
        <v>92</v>
      </c>
    </row>
    <row r="21" spans="1:14" s="6" customFormat="1" ht="16.5" x14ac:dyDescent="0.15">
      <c r="A21" s="865"/>
      <c r="B21" s="889"/>
      <c r="C21" s="895" t="s">
        <v>93</v>
      </c>
      <c r="D21" s="896"/>
      <c r="E21" s="45" t="str">
        <f>IF('④別表２（エネ管工場等）'!F21="","",ROUND('④別表２（エネ管工場等）'!F21,0))</f>
        <v/>
      </c>
      <c r="F21" s="433" t="s">
        <v>65</v>
      </c>
      <c r="G21" s="7" t="str">
        <f t="shared" si="0"/>
        <v/>
      </c>
      <c r="H21" s="456">
        <v>38.4</v>
      </c>
      <c r="I21" s="433" t="s">
        <v>75</v>
      </c>
    </row>
    <row r="22" spans="1:14" s="6" customFormat="1" ht="18" customHeight="1" x14ac:dyDescent="0.15">
      <c r="A22" s="865"/>
      <c r="B22" s="911" t="s">
        <v>23</v>
      </c>
      <c r="C22" s="892" t="str">
        <f>IF('④別表２（エネ管工場等）'!C22="","",'④別表２（エネ管工場等）'!C22)</f>
        <v>原料炭</v>
      </c>
      <c r="D22" s="894" t="str">
        <f>IF('④別表２（エネ管工場等）'!E22="","",ROUND('④別表２（エネ管工場等）'!E22,0))</f>
        <v/>
      </c>
      <c r="E22" s="45" t="str">
        <f>IF('④別表２（エネ管工場等）'!F22="","",ROUND('④別表２（エネ管工場等）'!F22,0))</f>
        <v/>
      </c>
      <c r="F22" s="460" t="s">
        <v>16</v>
      </c>
      <c r="G22" s="86" t="str">
        <f t="shared" si="0"/>
        <v/>
      </c>
      <c r="H22" s="461">
        <v>28.7</v>
      </c>
      <c r="I22" s="460" t="s">
        <v>17</v>
      </c>
    </row>
    <row r="23" spans="1:14" s="6" customFormat="1" ht="18" customHeight="1" x14ac:dyDescent="0.15">
      <c r="A23" s="865"/>
      <c r="B23" s="911"/>
      <c r="C23" s="892" t="str">
        <f>IF('④別表２（エネ管工場等）'!C23="","",'④別表２（エネ管工場等）'!C23)</f>
        <v>一般炭</v>
      </c>
      <c r="D23" s="894" t="str">
        <f>IF('④別表２（エネ管工場等）'!E23="","",ROUND('④別表２（エネ管工場等）'!E23,0))</f>
        <v/>
      </c>
      <c r="E23" s="45" t="str">
        <f>IF('④別表２（エネ管工場等）'!F23="","",ROUND('④別表２（エネ管工場等）'!F23,0))</f>
        <v/>
      </c>
      <c r="F23" s="460" t="s">
        <v>16</v>
      </c>
      <c r="G23" s="86" t="str">
        <f t="shared" si="0"/>
        <v/>
      </c>
      <c r="H23" s="462">
        <v>26.1</v>
      </c>
      <c r="I23" s="460" t="s">
        <v>17</v>
      </c>
    </row>
    <row r="24" spans="1:14" s="6" customFormat="1" ht="18" customHeight="1" x14ac:dyDescent="0.15">
      <c r="A24" s="865"/>
      <c r="B24" s="911"/>
      <c r="C24" s="892" t="s">
        <v>25</v>
      </c>
      <c r="D24" s="894"/>
      <c r="E24" s="45" t="str">
        <f>IF('④別表２（エネ管工場等）'!F24="","",ROUND('④別表２（エネ管工場等）'!F24,0))</f>
        <v/>
      </c>
      <c r="F24" s="460" t="s">
        <v>16</v>
      </c>
      <c r="G24" s="86" t="str">
        <f t="shared" si="0"/>
        <v/>
      </c>
      <c r="H24" s="462">
        <v>27.8</v>
      </c>
      <c r="I24" s="460" t="s">
        <v>17</v>
      </c>
    </row>
    <row r="25" spans="1:14" s="6" customFormat="1" ht="18" customHeight="1" x14ac:dyDescent="0.15">
      <c r="A25" s="865"/>
      <c r="B25" s="911" t="s">
        <v>26</v>
      </c>
      <c r="C25" s="911"/>
      <c r="D25" s="911"/>
      <c r="E25" s="45" t="str">
        <f>IF('④別表２（エネ管工場等）'!F25="","",ROUND('④別表２（エネ管工場等）'!F25,0))</f>
        <v/>
      </c>
      <c r="F25" s="460" t="s">
        <v>16</v>
      </c>
      <c r="G25" s="86" t="str">
        <f t="shared" si="0"/>
        <v/>
      </c>
      <c r="H25" s="463">
        <v>29</v>
      </c>
      <c r="I25" s="460" t="s">
        <v>17</v>
      </c>
    </row>
    <row r="26" spans="1:14" s="6" customFormat="1" ht="18" customHeight="1" x14ac:dyDescent="0.15">
      <c r="A26" s="865"/>
      <c r="B26" s="911" t="s">
        <v>27</v>
      </c>
      <c r="C26" s="911"/>
      <c r="D26" s="911"/>
      <c r="E26" s="45" t="str">
        <f>IF('④別表２（エネ管工場等）'!F26="","",ROUND('④別表２（エネ管工場等）'!F26,0))</f>
        <v/>
      </c>
      <c r="F26" s="460" t="s">
        <v>16</v>
      </c>
      <c r="G26" s="86" t="str">
        <f t="shared" si="0"/>
        <v/>
      </c>
      <c r="H26" s="462">
        <v>37.299999999999997</v>
      </c>
      <c r="I26" s="460" t="s">
        <v>17</v>
      </c>
    </row>
    <row r="27" spans="1:14" s="6" customFormat="1" ht="18" customHeight="1" x14ac:dyDescent="0.15">
      <c r="A27" s="865"/>
      <c r="B27" s="911" t="s">
        <v>28</v>
      </c>
      <c r="C27" s="911"/>
      <c r="D27" s="911"/>
      <c r="E27" s="45" t="str">
        <f>IF('④別表２（エネ管工場等）'!F27="","",ROUND('④別表２（エネ管工場等）'!F27,0))</f>
        <v/>
      </c>
      <c r="F27" s="460" t="s">
        <v>65</v>
      </c>
      <c r="G27" s="86" t="str">
        <f t="shared" si="0"/>
        <v/>
      </c>
      <c r="H27" s="462">
        <v>18.399999999999999</v>
      </c>
      <c r="I27" s="460" t="s">
        <v>75</v>
      </c>
    </row>
    <row r="28" spans="1:14" s="6" customFormat="1" ht="18" customHeight="1" x14ac:dyDescent="0.15">
      <c r="A28" s="865"/>
      <c r="B28" s="911" t="s">
        <v>29</v>
      </c>
      <c r="C28" s="911"/>
      <c r="D28" s="911"/>
      <c r="E28" s="45" t="str">
        <f>IF('④別表２（エネ管工場等）'!F28="","",ROUND('④別表２（エネ管工場等）'!F28,0))</f>
        <v/>
      </c>
      <c r="F28" s="460" t="s">
        <v>65</v>
      </c>
      <c r="G28" s="86" t="str">
        <f t="shared" si="0"/>
        <v/>
      </c>
      <c r="H28" s="462">
        <v>3.23</v>
      </c>
      <c r="I28" s="460" t="s">
        <v>371</v>
      </c>
    </row>
    <row r="29" spans="1:14" s="6" customFormat="1" ht="18" customHeight="1" x14ac:dyDescent="0.15">
      <c r="A29" s="865"/>
      <c r="B29" s="911" t="s">
        <v>30</v>
      </c>
      <c r="C29" s="911"/>
      <c r="D29" s="911"/>
      <c r="E29" s="45" t="str">
        <f>IF('④別表２（エネ管工場等）'!F29="","",ROUND('④別表２（エネ管工場等）'!F29,0))</f>
        <v/>
      </c>
      <c r="F29" s="460" t="s">
        <v>65</v>
      </c>
      <c r="G29" s="86" t="str">
        <f t="shared" si="0"/>
        <v/>
      </c>
      <c r="H29" s="462">
        <v>7.53</v>
      </c>
      <c r="I29" s="460" t="s">
        <v>75</v>
      </c>
    </row>
    <row r="30" spans="1:14" s="6" customFormat="1" ht="18" customHeight="1" x14ac:dyDescent="0.15">
      <c r="A30" s="865"/>
      <c r="B30" s="912" t="s">
        <v>405</v>
      </c>
      <c r="C30" s="871" t="str">
        <f>IF('④別表２（エネ管工場等）'!C30="","",'④別表２（エネ管工場等）'!C30)</f>
        <v/>
      </c>
      <c r="D30" s="872" t="str">
        <f>IF('④別表２（エネ管工場等）'!E30="","",ROUND('④別表２（エネ管工場等）'!E30,0))</f>
        <v/>
      </c>
      <c r="E30" s="45" t="str">
        <f>IF('④別表２（エネ管工場等）'!F30="","",ROUND('④別表２（エネ管工場等）'!F30,0))</f>
        <v/>
      </c>
      <c r="F30" s="460" t="str">
        <f>IF('④別表２（エネ管工場等）'!G30="","",'④別表２（エネ管工場等）'!G30)</f>
        <v/>
      </c>
      <c r="G30" s="86" t="str">
        <f t="shared" si="0"/>
        <v/>
      </c>
      <c r="H30" s="464" t="str">
        <f>IF('④別表２（エネ管工場等）'!P30="","",'④別表２（エネ管工場等）'!P30)</f>
        <v/>
      </c>
      <c r="I30" s="460" t="str">
        <f>IF('④別表２（エネ管工場等）'!Q30="","",'④別表２（エネ管工場等）'!Q30)</f>
        <v/>
      </c>
      <c r="L30" s="16"/>
      <c r="M30" s="69"/>
      <c r="N30" s="70"/>
    </row>
    <row r="31" spans="1:14" s="6" customFormat="1" ht="18" customHeight="1" x14ac:dyDescent="0.15">
      <c r="A31" s="865"/>
      <c r="B31" s="913"/>
      <c r="C31" s="871" t="str">
        <f>IF('④別表２（エネ管工場等）'!C31="","",'④別表２（エネ管工場等）'!C31)</f>
        <v/>
      </c>
      <c r="D31" s="872" t="str">
        <f>IF('④別表２（エネ管工場等）'!E31="","",ROUND('④別表２（エネ管工場等）'!E31,0))</f>
        <v/>
      </c>
      <c r="E31" s="45" t="str">
        <f>IF('④別表２（エネ管工場等）'!F31="","",ROUND('④別表２（エネ管工場等）'!F31,0))</f>
        <v/>
      </c>
      <c r="F31" s="460" t="str">
        <f>IF('④別表２（エネ管工場等）'!G31="","",'④別表２（エネ管工場等）'!G31)</f>
        <v/>
      </c>
      <c r="G31" s="86" t="str">
        <f t="shared" si="0"/>
        <v/>
      </c>
      <c r="H31" s="464" t="str">
        <f>IF('④別表２（エネ管工場等）'!P31="","",'④別表２（エネ管工場等）'!P31)</f>
        <v/>
      </c>
      <c r="I31" s="460" t="str">
        <f>IF('④別表２（エネ管工場等）'!Q31="","",'④別表２（エネ管工場等）'!Q31)</f>
        <v/>
      </c>
      <c r="L31" s="16"/>
      <c r="M31" s="71"/>
      <c r="N31" s="70"/>
    </row>
    <row r="32" spans="1:14" s="6" customFormat="1" ht="18" customHeight="1" x14ac:dyDescent="0.15">
      <c r="A32" s="865"/>
      <c r="B32" s="913"/>
      <c r="C32" s="871" t="str">
        <f>IF('④別表２（エネ管工場等）'!C32="","",'④別表２（エネ管工場等）'!C32)</f>
        <v/>
      </c>
      <c r="D32" s="872" t="str">
        <f>IF('④別表２（エネ管工場等）'!E32="","",ROUND('④別表２（エネ管工場等）'!E32,0))</f>
        <v/>
      </c>
      <c r="E32" s="45" t="str">
        <f>IF('④別表２（エネ管工場等）'!F32="","",ROUND('④別表２（エネ管工場等）'!F32,0))</f>
        <v/>
      </c>
      <c r="F32" s="460" t="str">
        <f>IF('④別表２（エネ管工場等）'!G32="","",'④別表２（エネ管工場等）'!G32)</f>
        <v/>
      </c>
      <c r="G32" s="86" t="str">
        <f t="shared" si="0"/>
        <v/>
      </c>
      <c r="H32" s="464" t="str">
        <f>IF('④別表２（エネ管工場等）'!P32="","",'④別表２（エネ管工場等）'!P32)</f>
        <v/>
      </c>
      <c r="I32" s="460" t="str">
        <f>IF('④別表２（エネ管工場等）'!Q32="","",'④別表２（エネ管工場等）'!Q32)</f>
        <v/>
      </c>
      <c r="L32" s="16"/>
      <c r="M32" s="69"/>
      <c r="N32" s="70"/>
    </row>
    <row r="33" spans="1:14" s="6" customFormat="1" ht="18" customHeight="1" x14ac:dyDescent="0.15">
      <c r="A33" s="865"/>
      <c r="B33" s="913"/>
      <c r="C33" s="871" t="str">
        <f>IF('④別表２（エネ管工場等）'!C33="","",'④別表２（エネ管工場等）'!C33)</f>
        <v/>
      </c>
      <c r="D33" s="872" t="str">
        <f>IF('④別表２（エネ管工場等）'!E33="","",ROUND('④別表２（エネ管工場等）'!E33,0))</f>
        <v/>
      </c>
      <c r="E33" s="45" t="str">
        <f>IF('④別表２（エネ管工場等）'!F33="","",ROUND('④別表２（エネ管工場等）'!F33,0))</f>
        <v/>
      </c>
      <c r="F33" s="460" t="str">
        <f>IF('④別表２（エネ管工場等）'!G33="","",'④別表２（エネ管工場等）'!G33)</f>
        <v/>
      </c>
      <c r="G33" s="86" t="str">
        <f t="shared" si="0"/>
        <v/>
      </c>
      <c r="H33" s="464" t="str">
        <f>IF('④別表２（エネ管工場等）'!P33="","",'④別表２（エネ管工場等）'!P33)</f>
        <v/>
      </c>
      <c r="I33" s="460" t="str">
        <f>IF('④別表２（エネ管工場等）'!Q33="","",'④別表２（エネ管工場等）'!Q33)</f>
        <v/>
      </c>
      <c r="L33" s="16"/>
      <c r="M33" s="69"/>
      <c r="N33" s="70"/>
    </row>
    <row r="34" spans="1:14" s="6" customFormat="1" ht="18" customHeight="1" x14ac:dyDescent="0.15">
      <c r="A34" s="865"/>
      <c r="B34" s="914"/>
      <c r="C34" s="871" t="str">
        <f>IF('④別表２（エネ管工場等）'!C34="","",'④別表２（エネ管工場等）'!C34)</f>
        <v/>
      </c>
      <c r="D34" s="872" t="str">
        <f>IF('④別表２（エネ管工場等）'!E34="","",ROUND('④別表２（エネ管工場等）'!E34,0))</f>
        <v/>
      </c>
      <c r="E34" s="45" t="str">
        <f>IF('④別表２（エネ管工場等）'!F34="","",ROUND('④別表２（エネ管工場等）'!F34,0))</f>
        <v/>
      </c>
      <c r="F34" s="460" t="str">
        <f>IF('④別表２（エネ管工場等）'!G34="","",'④別表２（エネ管工場等）'!G34)</f>
        <v/>
      </c>
      <c r="G34" s="86" t="str">
        <f t="shared" si="0"/>
        <v/>
      </c>
      <c r="H34" s="464" t="str">
        <f>IF('④別表２（エネ管工場等）'!P34="","",'④別表２（エネ管工場等）'!P34)</f>
        <v/>
      </c>
      <c r="I34" s="460" t="str">
        <f>IF('④別表２（エネ管工場等）'!Q34="","",'④別表２（エネ管工場等）'!Q34)</f>
        <v/>
      </c>
      <c r="L34" s="16"/>
      <c r="M34" s="71"/>
      <c r="N34" s="70"/>
    </row>
    <row r="35" spans="1:14" s="6" customFormat="1" ht="18" customHeight="1" x14ac:dyDescent="0.15">
      <c r="A35" s="865"/>
      <c r="B35" s="873" t="s">
        <v>31</v>
      </c>
      <c r="C35" s="874"/>
      <c r="D35" s="875"/>
      <c r="E35" s="45" t="str">
        <f>IF('④別表２（エネ管工場等）'!F39="","",ROUND('④別表２（エネ管工場等）'!F39,0))</f>
        <v/>
      </c>
      <c r="F35" s="433" t="s">
        <v>65</v>
      </c>
      <c r="G35" s="7" t="str">
        <f>IF(E35="","",ROUND(E35*H35,0))</f>
        <v/>
      </c>
      <c r="H35" s="75">
        <v>46</v>
      </c>
      <c r="I35" s="433" t="s">
        <v>75</v>
      </c>
      <c r="L35" s="16"/>
      <c r="M35" s="68"/>
      <c r="N35" s="36"/>
    </row>
    <row r="36" spans="1:14" s="6" customFormat="1" ht="18" customHeight="1" x14ac:dyDescent="0.15">
      <c r="A36" s="865"/>
      <c r="B36" s="870" t="s">
        <v>32</v>
      </c>
      <c r="C36" s="870"/>
      <c r="D36" s="870"/>
      <c r="E36" s="45" t="str">
        <f>IF('④別表２（エネ管工場等）'!F44="","",ROUND('④別表２（エネ管工場等）'!F44,0))</f>
        <v/>
      </c>
      <c r="F36" s="433" t="s">
        <v>33</v>
      </c>
      <c r="G36" s="7" t="str">
        <f>IF(E36="","",ROUND(E36*H36,0))</f>
        <v/>
      </c>
      <c r="H36" s="76">
        <v>1.17</v>
      </c>
      <c r="I36" s="433" t="s">
        <v>34</v>
      </c>
      <c r="L36" s="16"/>
      <c r="M36" s="72"/>
      <c r="N36" s="36"/>
    </row>
    <row r="37" spans="1:14" s="6" customFormat="1" ht="18" customHeight="1" x14ac:dyDescent="0.15">
      <c r="A37" s="865"/>
      <c r="B37" s="870" t="s">
        <v>35</v>
      </c>
      <c r="C37" s="870"/>
      <c r="D37" s="870"/>
      <c r="E37" s="45" t="str">
        <f>IF('④別表２（エネ管工場等）'!F45="","",ROUND('④別表２（エネ管工場等）'!F45,0))</f>
        <v/>
      </c>
      <c r="F37" s="433" t="s">
        <v>33</v>
      </c>
      <c r="G37" s="7" t="str">
        <f t="shared" si="0"/>
        <v/>
      </c>
      <c r="H37" s="76">
        <v>1.19</v>
      </c>
      <c r="I37" s="433" t="s">
        <v>34</v>
      </c>
      <c r="L37" s="16"/>
      <c r="M37" s="72"/>
      <c r="N37" s="36"/>
    </row>
    <row r="38" spans="1:14" s="6" customFormat="1" ht="18" customHeight="1" x14ac:dyDescent="0.15">
      <c r="A38" s="865"/>
      <c r="B38" s="870" t="s">
        <v>36</v>
      </c>
      <c r="C38" s="870"/>
      <c r="D38" s="870"/>
      <c r="E38" s="45" t="str">
        <f>IF('④別表２（エネ管工場等）'!F46="","",ROUND('④別表２（エネ管工場等）'!F46,0))</f>
        <v/>
      </c>
      <c r="F38" s="433" t="s">
        <v>33</v>
      </c>
      <c r="G38" s="7" t="str">
        <f t="shared" si="0"/>
        <v/>
      </c>
      <c r="H38" s="76">
        <v>1.19</v>
      </c>
      <c r="I38" s="433" t="s">
        <v>34</v>
      </c>
      <c r="L38" s="16"/>
      <c r="M38" s="72"/>
      <c r="N38" s="36"/>
    </row>
    <row r="39" spans="1:14" s="6" customFormat="1" ht="18" customHeight="1" x14ac:dyDescent="0.15">
      <c r="A39" s="865"/>
      <c r="B39" s="870" t="s">
        <v>37</v>
      </c>
      <c r="C39" s="870"/>
      <c r="D39" s="870"/>
      <c r="E39" s="45" t="str">
        <f>IF('④別表２（エネ管工場等）'!F47="","",ROUND('④別表２（エネ管工場等）'!F47,0))</f>
        <v/>
      </c>
      <c r="F39" s="433" t="s">
        <v>33</v>
      </c>
      <c r="G39" s="7" t="str">
        <f t="shared" si="0"/>
        <v/>
      </c>
      <c r="H39" s="76">
        <v>1.19</v>
      </c>
      <c r="I39" s="433" t="s">
        <v>34</v>
      </c>
      <c r="L39" s="16"/>
      <c r="M39" s="72"/>
      <c r="N39" s="36"/>
    </row>
    <row r="40" spans="1:14" s="6" customFormat="1" ht="18" customHeight="1" x14ac:dyDescent="0.15">
      <c r="A40" s="866"/>
      <c r="B40" s="861" t="s">
        <v>94</v>
      </c>
      <c r="C40" s="862"/>
      <c r="D40" s="863"/>
      <c r="E40" s="8"/>
      <c r="F40" s="8"/>
      <c r="G40" s="7" t="str">
        <f>IF(SUM(G8:G39)=0,"",SUM(G8:G39))</f>
        <v/>
      </c>
      <c r="H40" s="9"/>
      <c r="I40" s="10"/>
    </row>
    <row r="41" spans="1:14" s="6" customFormat="1" ht="18" customHeight="1" x14ac:dyDescent="0.15">
      <c r="A41" s="864" t="s">
        <v>38</v>
      </c>
      <c r="B41" s="885" t="s">
        <v>397</v>
      </c>
      <c r="C41" s="886"/>
      <c r="D41" s="11" t="s">
        <v>39</v>
      </c>
      <c r="E41" s="45" t="str">
        <f>IF('④別表２（エネ管工場等）'!F52="","",ROUND('④別表２（エネ管工場等）'!F52,0))</f>
        <v/>
      </c>
      <c r="F41" s="433" t="s">
        <v>95</v>
      </c>
      <c r="G41" s="7" t="str">
        <f>IF(E41="","",ROUND(E41*H41,0))</f>
        <v/>
      </c>
      <c r="H41" s="456">
        <v>8.64</v>
      </c>
      <c r="I41" s="433" t="s">
        <v>96</v>
      </c>
    </row>
    <row r="42" spans="1:14" s="6" customFormat="1" ht="18" customHeight="1" x14ac:dyDescent="0.15">
      <c r="A42" s="865"/>
      <c r="B42" s="887"/>
      <c r="C42" s="888"/>
      <c r="D42" s="11" t="s">
        <v>40</v>
      </c>
      <c r="E42" s="45" t="str">
        <f>IF('④別表２（エネ管工場等）'!F54="","",ROUND('④別表２（エネ管工場等）'!F54,0))</f>
        <v/>
      </c>
      <c r="F42" s="433" t="s">
        <v>95</v>
      </c>
      <c r="G42" s="7" t="str">
        <f>IF(E42="","",ROUND(E42*H42,0))</f>
        <v/>
      </c>
      <c r="H42" s="456">
        <v>8.64</v>
      </c>
      <c r="I42" s="433" t="s">
        <v>96</v>
      </c>
    </row>
    <row r="43" spans="1:14" s="6" customFormat="1" ht="18" customHeight="1" x14ac:dyDescent="0.15">
      <c r="A43" s="865"/>
      <c r="B43" s="867" t="s">
        <v>41</v>
      </c>
      <c r="C43" s="890" t="s">
        <v>42</v>
      </c>
      <c r="D43" s="891"/>
      <c r="E43" s="45" t="str">
        <f>IF('④別表２（エネ管工場等）'!F56="","",ROUND('④別表２（エネ管工場等）'!F56,0))</f>
        <v/>
      </c>
      <c r="F43" s="433" t="s">
        <v>95</v>
      </c>
      <c r="G43" s="7" t="str">
        <f>IF(E43="","",ROUND(E43*H43,0))</f>
        <v/>
      </c>
      <c r="H43" s="459"/>
      <c r="I43" s="433" t="s">
        <v>96</v>
      </c>
    </row>
    <row r="44" spans="1:14" s="6" customFormat="1" ht="18" customHeight="1" x14ac:dyDescent="0.15">
      <c r="A44" s="865"/>
      <c r="B44" s="868"/>
      <c r="C44" s="915" t="s">
        <v>43</v>
      </c>
      <c r="D44" s="916"/>
      <c r="E44" s="45" t="str">
        <f>IF('④別表２（エネ管工場等）'!F57="","",ROUND('④別表２（エネ管工場等）'!F57,0))</f>
        <v/>
      </c>
      <c r="F44" s="433" t="s">
        <v>95</v>
      </c>
      <c r="G44" s="9"/>
      <c r="H44" s="9"/>
      <c r="I44" s="433" t="s">
        <v>96</v>
      </c>
    </row>
    <row r="45" spans="1:14" s="6" customFormat="1" ht="18" customHeight="1" thickBot="1" x14ac:dyDescent="0.2">
      <c r="A45" s="866"/>
      <c r="B45" s="861" t="s">
        <v>97</v>
      </c>
      <c r="C45" s="862"/>
      <c r="D45" s="863"/>
      <c r="E45" s="8"/>
      <c r="F45" s="8"/>
      <c r="G45" s="26" t="str">
        <f>IF(SUM(G41:G43)=0,"",SUM(G41:G43))</f>
        <v/>
      </c>
      <c r="H45" s="9"/>
      <c r="I45" s="10"/>
    </row>
    <row r="46" spans="1:14" s="6" customFormat="1" ht="18" customHeight="1" thickBot="1" x14ac:dyDescent="0.2">
      <c r="A46" s="861" t="s">
        <v>44</v>
      </c>
      <c r="B46" s="862"/>
      <c r="C46" s="862"/>
      <c r="D46" s="862"/>
      <c r="E46" s="863"/>
      <c r="F46" s="24"/>
      <c r="G46" s="27" t="str">
        <f>IF(SUM(G40,G45)=0,"",SUM(G40,G45))</f>
        <v/>
      </c>
      <c r="H46" s="25"/>
      <c r="I46" s="10"/>
    </row>
    <row r="47" spans="1:14" s="6" customFormat="1" ht="18" customHeight="1" thickBot="1" x14ac:dyDescent="0.2"/>
    <row r="48" spans="1:14" s="6" customFormat="1" ht="18" customHeight="1" thickBot="1" x14ac:dyDescent="0.2">
      <c r="A48" s="882" t="s">
        <v>45</v>
      </c>
      <c r="B48" s="883"/>
      <c r="C48" s="883"/>
      <c r="D48" s="883"/>
      <c r="E48" s="883"/>
      <c r="F48" s="883"/>
      <c r="G48" s="28" t="str">
        <f>IF(G46="","",G46*0.0258)</f>
        <v/>
      </c>
    </row>
    <row r="57" spans="1:12" s="33" customFormat="1" ht="18" customHeight="1" x14ac:dyDescent="0.15">
      <c r="A57" s="87" t="s">
        <v>517</v>
      </c>
      <c r="B57" s="59"/>
      <c r="C57" s="59"/>
      <c r="D57" s="59"/>
      <c r="E57" s="59"/>
      <c r="F57" s="59"/>
      <c r="G57" s="59"/>
      <c r="H57" s="59"/>
      <c r="I57" s="59"/>
      <c r="J57" s="59"/>
      <c r="K57" s="34"/>
      <c r="L57" s="35"/>
    </row>
    <row r="58" spans="1:12" s="33" customFormat="1" ht="18" customHeight="1" x14ac:dyDescent="0.15">
      <c r="A58" s="87"/>
      <c r="B58" s="59"/>
      <c r="C58" s="59"/>
      <c r="D58" s="59"/>
      <c r="E58" s="59"/>
      <c r="F58" s="59"/>
      <c r="G58" s="59"/>
      <c r="H58" s="59"/>
      <c r="I58" s="59"/>
      <c r="J58" s="59"/>
      <c r="K58" s="34"/>
      <c r="L58" s="35"/>
    </row>
    <row r="59" spans="1:12" s="35" customFormat="1" ht="18" customHeight="1" x14ac:dyDescent="0.15">
      <c r="A59" s="88" t="str">
        <f>A3</f>
        <v>（令和</v>
      </c>
      <c r="B59" s="89">
        <f>IF('④別表２（エネ管工場等）'!$C$3="","",'④別表２（エネ管工場等）'!$C$3)</f>
        <v>5</v>
      </c>
      <c r="C59" s="90" t="s">
        <v>111</v>
      </c>
      <c r="E59" s="88" t="s">
        <v>112</v>
      </c>
      <c r="F59" s="892" t="str">
        <f>IF('③（別紙１）事業所一覧'!B8="","",CONCATENATE(①基本情報!C4," ",'③（別紙１）事業所一覧'!B8))</f>
        <v/>
      </c>
      <c r="G59" s="893"/>
      <c r="H59" s="893"/>
      <c r="I59" s="894"/>
      <c r="J59" s="156"/>
      <c r="K59" s="34"/>
    </row>
    <row r="60" spans="1:12" s="35" customFormat="1" ht="18" customHeight="1" x14ac:dyDescent="0.15">
      <c r="A60" s="157"/>
      <c r="B60" s="158"/>
      <c r="C60" s="158"/>
      <c r="D60" s="159"/>
      <c r="E60" s="157"/>
      <c r="F60" s="159"/>
      <c r="G60" s="159"/>
      <c r="H60" s="159"/>
      <c r="I60" s="159"/>
      <c r="J60" s="160"/>
      <c r="K60" s="34"/>
    </row>
    <row r="61" spans="1:12" s="6" customFormat="1" ht="18" customHeight="1" x14ac:dyDescent="0.15">
      <c r="A61" s="884" t="s">
        <v>0</v>
      </c>
      <c r="B61" s="884"/>
      <c r="C61" s="884"/>
      <c r="D61" s="884"/>
      <c r="E61" s="861" t="s">
        <v>1</v>
      </c>
      <c r="F61" s="862"/>
      <c r="G61" s="863"/>
      <c r="H61" s="861" t="s">
        <v>2</v>
      </c>
      <c r="I61" s="863"/>
      <c r="J61" s="15"/>
      <c r="K61" s="16"/>
    </row>
    <row r="62" spans="1:12" s="6" customFormat="1" ht="18" customHeight="1" x14ac:dyDescent="0.15">
      <c r="A62" s="884"/>
      <c r="B62" s="884"/>
      <c r="C62" s="884"/>
      <c r="D62" s="884"/>
      <c r="E62" s="3" t="s">
        <v>3</v>
      </c>
      <c r="F62" s="884" t="s">
        <v>83</v>
      </c>
      <c r="G62" s="3" t="s">
        <v>4</v>
      </c>
      <c r="H62" s="3" t="s">
        <v>3</v>
      </c>
      <c r="I62" s="884" t="s">
        <v>83</v>
      </c>
    </row>
    <row r="63" spans="1:12" s="6" customFormat="1" ht="18" customHeight="1" x14ac:dyDescent="0.15">
      <c r="A63" s="884"/>
      <c r="B63" s="884"/>
      <c r="C63" s="884"/>
      <c r="D63" s="884"/>
      <c r="E63" s="4" t="s">
        <v>85</v>
      </c>
      <c r="F63" s="884"/>
      <c r="G63" s="4" t="s">
        <v>88</v>
      </c>
      <c r="H63" s="4" t="s">
        <v>86</v>
      </c>
      <c r="I63" s="884"/>
    </row>
    <row r="64" spans="1:12" s="6" customFormat="1" ht="18" customHeight="1" x14ac:dyDescent="0.15">
      <c r="A64" s="864" t="s">
        <v>6</v>
      </c>
      <c r="B64" s="908" t="s">
        <v>118</v>
      </c>
      <c r="C64" s="909"/>
      <c r="D64" s="910"/>
      <c r="E64" s="45" t="str">
        <f>IF('④別表２（エネ管工場等）'!F72="","",ROUND('④別表２（エネ管工場等）'!F72,0))</f>
        <v/>
      </c>
      <c r="F64" s="433" t="s">
        <v>7</v>
      </c>
      <c r="G64" s="7" t="str">
        <f>IF(E64="","",ROUND(E64*H64,0))</f>
        <v/>
      </c>
      <c r="H64" s="456">
        <v>38.299999999999997</v>
      </c>
      <c r="I64" s="433" t="s">
        <v>8</v>
      </c>
    </row>
    <row r="65" spans="1:9" s="6" customFormat="1" ht="18" customHeight="1" x14ac:dyDescent="0.15">
      <c r="A65" s="865"/>
      <c r="B65" s="897" t="s">
        <v>9</v>
      </c>
      <c r="C65" s="898"/>
      <c r="D65" s="899"/>
      <c r="E65" s="45" t="str">
        <f>IF('④別表２（エネ管工場等）'!F73="","",ROUND('④別表２（エネ管工場等）'!F73,0))</f>
        <v/>
      </c>
      <c r="F65" s="433" t="s">
        <v>7</v>
      </c>
      <c r="G65" s="7" t="str">
        <f t="shared" ref="G65:G85" si="1">IF(E65="","",ROUND(E65*H65,0))</f>
        <v/>
      </c>
      <c r="H65" s="456">
        <v>34.799999999999997</v>
      </c>
      <c r="I65" s="433" t="s">
        <v>8</v>
      </c>
    </row>
    <row r="66" spans="1:9" s="6" customFormat="1" ht="18" customHeight="1" x14ac:dyDescent="0.15">
      <c r="A66" s="865"/>
      <c r="B66" s="897" t="s">
        <v>90</v>
      </c>
      <c r="C66" s="898"/>
      <c r="D66" s="899"/>
      <c r="E66" s="45" t="str">
        <f>IF('④別表２（エネ管工場等）'!F74="","",ROUND('④別表２（エネ管工場等）'!F74,0))</f>
        <v/>
      </c>
      <c r="F66" s="433" t="s">
        <v>7</v>
      </c>
      <c r="G66" s="7" t="str">
        <f t="shared" si="1"/>
        <v/>
      </c>
      <c r="H66" s="456">
        <v>33.4</v>
      </c>
      <c r="I66" s="433" t="s">
        <v>8</v>
      </c>
    </row>
    <row r="67" spans="1:9" s="6" customFormat="1" ht="18" customHeight="1" x14ac:dyDescent="0.15">
      <c r="A67" s="865"/>
      <c r="B67" s="897" t="s">
        <v>10</v>
      </c>
      <c r="C67" s="898"/>
      <c r="D67" s="899"/>
      <c r="E67" s="45" t="str">
        <f>IF('④別表２（エネ管工場等）'!F75="","",ROUND('④別表２（エネ管工場等）'!F75,0))</f>
        <v/>
      </c>
      <c r="F67" s="433" t="s">
        <v>7</v>
      </c>
      <c r="G67" s="7" t="str">
        <f t="shared" si="1"/>
        <v/>
      </c>
      <c r="H67" s="456">
        <v>33.299999999999997</v>
      </c>
      <c r="I67" s="433" t="s">
        <v>8</v>
      </c>
    </row>
    <row r="68" spans="1:9" s="6" customFormat="1" ht="18" customHeight="1" x14ac:dyDescent="0.15">
      <c r="A68" s="865"/>
      <c r="B68" s="897" t="s">
        <v>11</v>
      </c>
      <c r="C68" s="898"/>
      <c r="D68" s="899"/>
      <c r="E68" s="45" t="str">
        <f>IF('④別表２（エネ管工場等）'!F76="","",ROUND('④別表２（エネ管工場等）'!F76,0))</f>
        <v/>
      </c>
      <c r="F68" s="433" t="s">
        <v>7</v>
      </c>
      <c r="G68" s="7" t="str">
        <f t="shared" si="1"/>
        <v/>
      </c>
      <c r="H68" s="456">
        <v>36.5</v>
      </c>
      <c r="I68" s="433" t="s">
        <v>8</v>
      </c>
    </row>
    <row r="69" spans="1:9" s="6" customFormat="1" ht="18" customHeight="1" x14ac:dyDescent="0.15">
      <c r="A69" s="865"/>
      <c r="B69" s="897" t="s">
        <v>12</v>
      </c>
      <c r="C69" s="898"/>
      <c r="D69" s="899"/>
      <c r="E69" s="45" t="str">
        <f>IF('④別表２（エネ管工場等）'!F77="","",ROUND('④別表２（エネ管工場等）'!F77,0))</f>
        <v/>
      </c>
      <c r="F69" s="433" t="s">
        <v>7</v>
      </c>
      <c r="G69" s="7" t="str">
        <f t="shared" si="1"/>
        <v/>
      </c>
      <c r="H69" s="457">
        <v>38</v>
      </c>
      <c r="I69" s="433" t="s">
        <v>8</v>
      </c>
    </row>
    <row r="70" spans="1:9" s="6" customFormat="1" ht="18" customHeight="1" x14ac:dyDescent="0.15">
      <c r="A70" s="865"/>
      <c r="B70" s="897" t="s">
        <v>13</v>
      </c>
      <c r="C70" s="898"/>
      <c r="D70" s="899"/>
      <c r="E70" s="45" t="str">
        <f>IF('④別表２（エネ管工場等）'!F78="","",ROUND('④別表２（エネ管工場等）'!F78,0))</f>
        <v/>
      </c>
      <c r="F70" s="433" t="s">
        <v>7</v>
      </c>
      <c r="G70" s="7" t="str">
        <f t="shared" si="1"/>
        <v/>
      </c>
      <c r="H70" s="456">
        <v>38.9</v>
      </c>
      <c r="I70" s="433" t="s">
        <v>8</v>
      </c>
    </row>
    <row r="71" spans="1:9" s="6" customFormat="1" ht="18" customHeight="1" x14ac:dyDescent="0.15">
      <c r="A71" s="865"/>
      <c r="B71" s="897" t="s">
        <v>14</v>
      </c>
      <c r="C71" s="898"/>
      <c r="D71" s="899"/>
      <c r="E71" s="45" t="str">
        <f>IF('④別表２（エネ管工場等）'!F79="","",ROUND('④別表２（エネ管工場等）'!F79,0))</f>
        <v/>
      </c>
      <c r="F71" s="433" t="s">
        <v>7</v>
      </c>
      <c r="G71" s="7" t="str">
        <f t="shared" si="1"/>
        <v/>
      </c>
      <c r="H71" s="456">
        <v>41.8</v>
      </c>
      <c r="I71" s="433" t="s">
        <v>8</v>
      </c>
    </row>
    <row r="72" spans="1:9" s="6" customFormat="1" ht="18" customHeight="1" x14ac:dyDescent="0.15">
      <c r="A72" s="865"/>
      <c r="B72" s="897" t="s">
        <v>15</v>
      </c>
      <c r="C72" s="898"/>
      <c r="D72" s="899"/>
      <c r="E72" s="45" t="str">
        <f>IF('④別表２（エネ管工場等）'!F80="","",ROUND('④別表２（エネ管工場等）'!F80,0))</f>
        <v/>
      </c>
      <c r="F72" s="433" t="s">
        <v>16</v>
      </c>
      <c r="G72" s="7" t="str">
        <f t="shared" si="1"/>
        <v/>
      </c>
      <c r="H72" s="457">
        <v>40</v>
      </c>
      <c r="I72" s="433" t="s">
        <v>17</v>
      </c>
    </row>
    <row r="73" spans="1:9" s="6" customFormat="1" ht="18" customHeight="1" x14ac:dyDescent="0.15">
      <c r="A73" s="865"/>
      <c r="B73" s="897" t="s">
        <v>18</v>
      </c>
      <c r="C73" s="898"/>
      <c r="D73" s="899"/>
      <c r="E73" s="45" t="str">
        <f>IF('④別表２（エネ管工場等）'!F81="","",ROUND('④別表２（エネ管工場等）'!F81,0))</f>
        <v/>
      </c>
      <c r="F73" s="433" t="s">
        <v>16</v>
      </c>
      <c r="G73" s="7" t="str">
        <f t="shared" si="1"/>
        <v/>
      </c>
      <c r="H73" s="456">
        <v>34.1</v>
      </c>
      <c r="I73" s="433" t="s">
        <v>17</v>
      </c>
    </row>
    <row r="74" spans="1:9" s="6" customFormat="1" ht="18" customHeight="1" x14ac:dyDescent="0.15">
      <c r="A74" s="865"/>
      <c r="B74" s="900" t="s">
        <v>19</v>
      </c>
      <c r="C74" s="890" t="s">
        <v>20</v>
      </c>
      <c r="D74" s="891"/>
      <c r="E74" s="45" t="str">
        <f>IF('④別表２（エネ管工場等）'!F82="","",ROUND('④別表２（エネ管工場等）'!F82,0))</f>
        <v/>
      </c>
      <c r="F74" s="433" t="s">
        <v>16</v>
      </c>
      <c r="G74" s="7" t="str">
        <f t="shared" si="1"/>
        <v/>
      </c>
      <c r="H74" s="456">
        <v>50.1</v>
      </c>
      <c r="I74" s="433" t="s">
        <v>91</v>
      </c>
    </row>
    <row r="75" spans="1:9" s="6" customFormat="1" ht="18" customHeight="1" x14ac:dyDescent="0.15">
      <c r="A75" s="865"/>
      <c r="B75" s="901"/>
      <c r="C75" s="890" t="s">
        <v>21</v>
      </c>
      <c r="D75" s="891"/>
      <c r="E75" s="45" t="str">
        <f>IF('④別表２（エネ管工場等）'!F83="","",ROUND('④別表２（エネ管工場等）'!F83,0))</f>
        <v/>
      </c>
      <c r="F75" s="433" t="s">
        <v>65</v>
      </c>
      <c r="G75" s="7" t="str">
        <f t="shared" si="1"/>
        <v/>
      </c>
      <c r="H75" s="456">
        <v>46.1</v>
      </c>
      <c r="I75" s="433" t="s">
        <v>75</v>
      </c>
    </row>
    <row r="76" spans="1:9" s="6" customFormat="1" ht="18" customHeight="1" x14ac:dyDescent="0.15">
      <c r="A76" s="865"/>
      <c r="B76" s="900" t="s">
        <v>402</v>
      </c>
      <c r="C76" s="890" t="s">
        <v>22</v>
      </c>
      <c r="D76" s="891"/>
      <c r="E76" s="45" t="str">
        <f>IF('④別表２（エネ管工場等）'!F84="","",ROUND('④別表２（エネ管工場等）'!F84,0))</f>
        <v/>
      </c>
      <c r="F76" s="433" t="s">
        <v>16</v>
      </c>
      <c r="G76" s="7" t="str">
        <f t="shared" si="1"/>
        <v/>
      </c>
      <c r="H76" s="456">
        <v>54.7</v>
      </c>
      <c r="I76" s="433" t="s">
        <v>91</v>
      </c>
    </row>
    <row r="77" spans="1:9" s="6" customFormat="1" ht="18" customHeight="1" x14ac:dyDescent="0.15">
      <c r="A77" s="865"/>
      <c r="B77" s="901"/>
      <c r="C77" s="895" t="s">
        <v>93</v>
      </c>
      <c r="D77" s="896"/>
      <c r="E77" s="45" t="str">
        <f>IF('④別表２（エネ管工場等）'!F85="","",ROUND('④別表２（エネ管工場等）'!F85,0))</f>
        <v/>
      </c>
      <c r="F77" s="433" t="s">
        <v>65</v>
      </c>
      <c r="G77" s="7" t="str">
        <f t="shared" si="1"/>
        <v/>
      </c>
      <c r="H77" s="456">
        <v>38.4</v>
      </c>
      <c r="I77" s="433" t="s">
        <v>75</v>
      </c>
    </row>
    <row r="78" spans="1:9" s="6" customFormat="1" ht="18" customHeight="1" x14ac:dyDescent="0.15">
      <c r="A78" s="865"/>
      <c r="B78" s="902" t="s">
        <v>23</v>
      </c>
      <c r="C78" s="892" t="str">
        <f>IF('④別表２（エネ管工場等）'!C86="","",'④別表２（エネ管工場等）'!C86)</f>
        <v>原料炭</v>
      </c>
      <c r="D78" s="894" t="str">
        <f>IF('④別表２（エネ管工場等）'!E78="","",ROUND('④別表２（エネ管工場等）'!E78,0))</f>
        <v/>
      </c>
      <c r="E78" s="45" t="str">
        <f>IF('④別表２（エネ管工場等）'!F86="","",ROUND('④別表２（エネ管工場等）'!F86,0))</f>
        <v/>
      </c>
      <c r="F78" s="460" t="s">
        <v>16</v>
      </c>
      <c r="G78" s="86" t="str">
        <f t="shared" si="1"/>
        <v/>
      </c>
      <c r="H78" s="461">
        <v>28.7</v>
      </c>
      <c r="I78" s="460" t="s">
        <v>17</v>
      </c>
    </row>
    <row r="79" spans="1:9" s="6" customFormat="1" ht="18" customHeight="1" x14ac:dyDescent="0.15">
      <c r="A79" s="865"/>
      <c r="B79" s="903"/>
      <c r="C79" s="892" t="str">
        <f>IF('④別表２（エネ管工場等）'!C87="","",'④別表２（エネ管工場等）'!C87)</f>
        <v>一般炭</v>
      </c>
      <c r="D79" s="894" t="str">
        <f>IF('④別表２（エネ管工場等）'!E79="","",ROUND('④別表２（エネ管工場等）'!E79,0))</f>
        <v/>
      </c>
      <c r="E79" s="45" t="str">
        <f>IF('④別表２（エネ管工場等）'!F87="","",ROUND('④別表２（エネ管工場等）'!F87,0))</f>
        <v/>
      </c>
      <c r="F79" s="460" t="s">
        <v>16</v>
      </c>
      <c r="G79" s="86" t="str">
        <f t="shared" si="1"/>
        <v/>
      </c>
      <c r="H79" s="462">
        <v>26.1</v>
      </c>
      <c r="I79" s="460" t="s">
        <v>17</v>
      </c>
    </row>
    <row r="80" spans="1:9" s="6" customFormat="1" ht="18" customHeight="1" x14ac:dyDescent="0.15">
      <c r="A80" s="865"/>
      <c r="B80" s="904"/>
      <c r="C80" s="892" t="s">
        <v>25</v>
      </c>
      <c r="D80" s="894"/>
      <c r="E80" s="45" t="str">
        <f>IF('④別表２（エネ管工場等）'!F88="","",ROUND('④別表２（エネ管工場等）'!F88,0))</f>
        <v/>
      </c>
      <c r="F80" s="460" t="s">
        <v>16</v>
      </c>
      <c r="G80" s="86" t="str">
        <f t="shared" si="1"/>
        <v/>
      </c>
      <c r="H80" s="462">
        <v>27.8</v>
      </c>
      <c r="I80" s="460" t="s">
        <v>17</v>
      </c>
    </row>
    <row r="81" spans="1:9" s="6" customFormat="1" ht="18" customHeight="1" x14ac:dyDescent="0.15">
      <c r="A81" s="865"/>
      <c r="B81" s="905" t="s">
        <v>26</v>
      </c>
      <c r="C81" s="906"/>
      <c r="D81" s="907"/>
      <c r="E81" s="45" t="str">
        <f>IF('④別表２（エネ管工場等）'!F89="","",ROUND('④別表２（エネ管工場等）'!F89,0))</f>
        <v/>
      </c>
      <c r="F81" s="460" t="s">
        <v>16</v>
      </c>
      <c r="G81" s="86" t="str">
        <f t="shared" si="1"/>
        <v/>
      </c>
      <c r="H81" s="463">
        <v>29</v>
      </c>
      <c r="I81" s="460" t="s">
        <v>17</v>
      </c>
    </row>
    <row r="82" spans="1:9" s="6" customFormat="1" ht="18" customHeight="1" x14ac:dyDescent="0.15">
      <c r="A82" s="865"/>
      <c r="B82" s="905" t="s">
        <v>27</v>
      </c>
      <c r="C82" s="906"/>
      <c r="D82" s="907"/>
      <c r="E82" s="45" t="str">
        <f>IF('④別表２（エネ管工場等）'!F90="","",ROUND('④別表２（エネ管工場等）'!F90,0))</f>
        <v/>
      </c>
      <c r="F82" s="460" t="s">
        <v>16</v>
      </c>
      <c r="G82" s="86" t="str">
        <f t="shared" si="1"/>
        <v/>
      </c>
      <c r="H82" s="462">
        <v>37.299999999999997</v>
      </c>
      <c r="I82" s="460" t="s">
        <v>17</v>
      </c>
    </row>
    <row r="83" spans="1:9" s="6" customFormat="1" ht="18" customHeight="1" x14ac:dyDescent="0.15">
      <c r="A83" s="865"/>
      <c r="B83" s="905" t="s">
        <v>28</v>
      </c>
      <c r="C83" s="906"/>
      <c r="D83" s="907"/>
      <c r="E83" s="45" t="str">
        <f>IF('④別表２（エネ管工場等）'!F91="","",ROUND('④別表２（エネ管工場等）'!F91,0))</f>
        <v/>
      </c>
      <c r="F83" s="460" t="s">
        <v>65</v>
      </c>
      <c r="G83" s="86" t="str">
        <f t="shared" si="1"/>
        <v/>
      </c>
      <c r="H83" s="462">
        <v>18.399999999999999</v>
      </c>
      <c r="I83" s="460" t="s">
        <v>75</v>
      </c>
    </row>
    <row r="84" spans="1:9" s="6" customFormat="1" ht="18" customHeight="1" x14ac:dyDescent="0.15">
      <c r="A84" s="865"/>
      <c r="B84" s="905" t="s">
        <v>29</v>
      </c>
      <c r="C84" s="906"/>
      <c r="D84" s="907"/>
      <c r="E84" s="45" t="str">
        <f>IF('④別表２（エネ管工場等）'!F92="","",ROUND('④別表２（エネ管工場等）'!F92,0))</f>
        <v/>
      </c>
      <c r="F84" s="460" t="s">
        <v>65</v>
      </c>
      <c r="G84" s="86" t="str">
        <f t="shared" si="1"/>
        <v/>
      </c>
      <c r="H84" s="462">
        <v>3.23</v>
      </c>
      <c r="I84" s="460" t="s">
        <v>75</v>
      </c>
    </row>
    <row r="85" spans="1:9" s="6" customFormat="1" ht="18" customHeight="1" x14ac:dyDescent="0.15">
      <c r="A85" s="865"/>
      <c r="B85" s="905" t="s">
        <v>30</v>
      </c>
      <c r="C85" s="906"/>
      <c r="D85" s="907"/>
      <c r="E85" s="45" t="str">
        <f>IF('④別表２（エネ管工場等）'!F93="","",ROUND('④別表２（エネ管工場等）'!F93,0))</f>
        <v/>
      </c>
      <c r="F85" s="460" t="s">
        <v>65</v>
      </c>
      <c r="G85" s="86" t="str">
        <f t="shared" si="1"/>
        <v/>
      </c>
      <c r="H85" s="462">
        <v>7.53</v>
      </c>
      <c r="I85" s="460" t="s">
        <v>75</v>
      </c>
    </row>
    <row r="86" spans="1:9" s="6" customFormat="1" ht="18" customHeight="1" x14ac:dyDescent="0.15">
      <c r="A86" s="865"/>
      <c r="B86" s="876" t="s">
        <v>405</v>
      </c>
      <c r="C86" s="871" t="str">
        <f>IF('④別表２（エネ管工場等）'!C94="","",'④別表２（エネ管工場等）'!C94)</f>
        <v/>
      </c>
      <c r="D86" s="872"/>
      <c r="E86" s="45" t="str">
        <f>IF('④別表２（エネ管工場等）'!F94="","",ROUND('④別表２（エネ管工場等）'!F94,0))</f>
        <v/>
      </c>
      <c r="F86" s="460" t="str">
        <f>IF('④別表２（エネ管工場等）'!G94="","",'④別表２（エネ管工場等）'!G94)</f>
        <v/>
      </c>
      <c r="G86" s="86" t="str">
        <f t="shared" ref="G86:G88" si="2">IF(E86="","",ROUND(E86*H86,0))</f>
        <v/>
      </c>
      <c r="H86" s="464" t="str">
        <f>IF('④別表２（エネ管工場等）'!P94="","",'④別表２（エネ管工場等）'!P94)</f>
        <v/>
      </c>
      <c r="I86" s="460" t="str">
        <f>IF('④別表２（エネ管工場等）'!Q94="","",'④別表２（エネ管工場等）'!Q94)</f>
        <v/>
      </c>
    </row>
    <row r="87" spans="1:9" s="6" customFormat="1" ht="18" customHeight="1" x14ac:dyDescent="0.15">
      <c r="A87" s="865"/>
      <c r="B87" s="877"/>
      <c r="C87" s="871" t="str">
        <f>IF('④別表２（エネ管工場等）'!C95="","",'④別表２（エネ管工場等）'!C95)</f>
        <v/>
      </c>
      <c r="D87" s="872"/>
      <c r="E87" s="45" t="str">
        <f>IF('④別表２（エネ管工場等）'!F95="","",ROUND('④別表２（エネ管工場等）'!F95,0))</f>
        <v/>
      </c>
      <c r="F87" s="460" t="str">
        <f>IF('④別表２（エネ管工場等）'!G95="","",'④別表２（エネ管工場等）'!G95)</f>
        <v/>
      </c>
      <c r="G87" s="86" t="str">
        <f t="shared" ref="G87" si="3">IF(E87="","",ROUND(E87*H87,0))</f>
        <v/>
      </c>
      <c r="H87" s="464" t="str">
        <f>IF('④別表２（エネ管工場等）'!P95="","",'④別表２（エネ管工場等）'!P95)</f>
        <v/>
      </c>
      <c r="I87" s="460" t="str">
        <f>IF('④別表２（エネ管工場等）'!Q95="","",'④別表２（エネ管工場等）'!Q95)</f>
        <v/>
      </c>
    </row>
    <row r="88" spans="1:9" s="6" customFormat="1" ht="18" customHeight="1" x14ac:dyDescent="0.15">
      <c r="A88" s="865"/>
      <c r="B88" s="877"/>
      <c r="C88" s="871" t="str">
        <f>IF('④別表２（エネ管工場等）'!C96="","",'④別表２（エネ管工場等）'!C96)</f>
        <v/>
      </c>
      <c r="D88" s="872"/>
      <c r="E88" s="45" t="str">
        <f>IF('④別表２（エネ管工場等）'!F96="","",ROUND('④別表２（エネ管工場等）'!F96,0))</f>
        <v/>
      </c>
      <c r="F88" s="460" t="str">
        <f>IF('④別表２（エネ管工場等）'!G96="","",'④別表２（エネ管工場等）'!G96)</f>
        <v/>
      </c>
      <c r="G88" s="86" t="str">
        <f t="shared" si="2"/>
        <v/>
      </c>
      <c r="H88" s="464" t="str">
        <f>IF('④別表２（エネ管工場等）'!P96="","",'④別表２（エネ管工場等）'!P96)</f>
        <v/>
      </c>
      <c r="I88" s="460" t="str">
        <f>IF('④別表２（エネ管工場等）'!Q96="","",'④別表２（エネ管工場等）'!Q96)</f>
        <v/>
      </c>
    </row>
    <row r="89" spans="1:9" s="6" customFormat="1" ht="18" customHeight="1" x14ac:dyDescent="0.15">
      <c r="A89" s="865"/>
      <c r="B89" s="877"/>
      <c r="C89" s="871" t="str">
        <f>IF('④別表２（エネ管工場等）'!C97="","",'④別表２（エネ管工場等）'!C97)</f>
        <v/>
      </c>
      <c r="D89" s="872"/>
      <c r="E89" s="45" t="str">
        <f>IF('④別表２（エネ管工場等）'!F97="","",ROUND('④別表２（エネ管工場等）'!F97,0))</f>
        <v/>
      </c>
      <c r="F89" s="460" t="str">
        <f>IF('④別表２（エネ管工場等）'!G97="","",'④別表２（エネ管工場等）'!G97)</f>
        <v/>
      </c>
      <c r="G89" s="86" t="str">
        <f t="shared" ref="G89:G95" si="4">IF(E89="","",ROUND(E89*H89,0))</f>
        <v/>
      </c>
      <c r="H89" s="464" t="str">
        <f>IF('④別表２（エネ管工場等）'!P97="","",'④別表２（エネ管工場等）'!P97)</f>
        <v/>
      </c>
      <c r="I89" s="460" t="str">
        <f>IF('④別表２（エネ管工場等）'!Q97="","",'④別表２（エネ管工場等）'!Q97)</f>
        <v/>
      </c>
    </row>
    <row r="90" spans="1:9" s="6" customFormat="1" ht="18" customHeight="1" x14ac:dyDescent="0.15">
      <c r="A90" s="865"/>
      <c r="B90" s="878"/>
      <c r="C90" s="871" t="str">
        <f>IF('④別表２（エネ管工場等）'!C98="","",'④別表２（エネ管工場等）'!C98)</f>
        <v/>
      </c>
      <c r="D90" s="872"/>
      <c r="E90" s="45" t="str">
        <f>IF('④別表２（エネ管工場等）'!F98="","",ROUND('④別表２（エネ管工場等）'!F98,0))</f>
        <v/>
      </c>
      <c r="F90" s="460" t="str">
        <f>IF('④別表２（エネ管工場等）'!G98="","",'④別表２（エネ管工場等）'!G98)</f>
        <v/>
      </c>
      <c r="G90" s="86" t="str">
        <f t="shared" si="4"/>
        <v/>
      </c>
      <c r="H90" s="464" t="str">
        <f>IF('④別表２（エネ管工場等）'!P98="","",'④別表２（エネ管工場等）'!P98)</f>
        <v/>
      </c>
      <c r="I90" s="460" t="str">
        <f>IF('④別表２（エネ管工場等）'!Q98="","",'④別表２（エネ管工場等）'!Q98)</f>
        <v/>
      </c>
    </row>
    <row r="91" spans="1:9" s="6" customFormat="1" ht="18" customHeight="1" x14ac:dyDescent="0.15">
      <c r="A91" s="865"/>
      <c r="B91" s="873" t="s">
        <v>31</v>
      </c>
      <c r="C91" s="874"/>
      <c r="D91" s="875"/>
      <c r="E91" s="45" t="str">
        <f>IF('④別表２（エネ管工場等）'!F103="","",ROUND('④別表２（エネ管工場等）'!F103,0))</f>
        <v/>
      </c>
      <c r="F91" s="433" t="s">
        <v>65</v>
      </c>
      <c r="G91" s="7" t="str">
        <f t="shared" ref="G91" si="5">IF(E91="","",ROUND(E91*H91,0))</f>
        <v/>
      </c>
      <c r="H91" s="75">
        <v>46</v>
      </c>
      <c r="I91" s="433" t="s">
        <v>75</v>
      </c>
    </row>
    <row r="92" spans="1:9" s="6" customFormat="1" ht="18" customHeight="1" x14ac:dyDescent="0.15">
      <c r="A92" s="865"/>
      <c r="B92" s="897" t="s">
        <v>32</v>
      </c>
      <c r="C92" s="898"/>
      <c r="D92" s="899"/>
      <c r="E92" s="45" t="str">
        <f>IF('④別表２（エネ管工場等）'!F108="","",ROUND('④別表２（エネ管工場等）'!F108,0))</f>
        <v/>
      </c>
      <c r="F92" s="433" t="s">
        <v>33</v>
      </c>
      <c r="G92" s="7" t="str">
        <f t="shared" si="4"/>
        <v/>
      </c>
      <c r="H92" s="76">
        <v>1.17</v>
      </c>
      <c r="I92" s="433" t="s">
        <v>34</v>
      </c>
    </row>
    <row r="93" spans="1:9" s="6" customFormat="1" ht="18" customHeight="1" x14ac:dyDescent="0.15">
      <c r="A93" s="865"/>
      <c r="B93" s="897" t="s">
        <v>35</v>
      </c>
      <c r="C93" s="898"/>
      <c r="D93" s="899"/>
      <c r="E93" s="45" t="str">
        <f>IF('④別表２（エネ管工場等）'!F109="","",ROUND('④別表２（エネ管工場等）'!F109,0))</f>
        <v/>
      </c>
      <c r="F93" s="433" t="s">
        <v>33</v>
      </c>
      <c r="G93" s="7" t="str">
        <f t="shared" si="4"/>
        <v/>
      </c>
      <c r="H93" s="76">
        <v>1.19</v>
      </c>
      <c r="I93" s="433" t="s">
        <v>34</v>
      </c>
    </row>
    <row r="94" spans="1:9" s="6" customFormat="1" ht="18" customHeight="1" x14ac:dyDescent="0.15">
      <c r="A94" s="865"/>
      <c r="B94" s="897" t="s">
        <v>36</v>
      </c>
      <c r="C94" s="898"/>
      <c r="D94" s="899"/>
      <c r="E94" s="45" t="str">
        <f>IF('④別表２（エネ管工場等）'!F110="","",ROUND('④別表２（エネ管工場等）'!F110,0))</f>
        <v/>
      </c>
      <c r="F94" s="433" t="s">
        <v>33</v>
      </c>
      <c r="G94" s="7" t="str">
        <f t="shared" si="4"/>
        <v/>
      </c>
      <c r="H94" s="76">
        <v>1.19</v>
      </c>
      <c r="I94" s="433" t="s">
        <v>34</v>
      </c>
    </row>
    <row r="95" spans="1:9" s="6" customFormat="1" ht="18" customHeight="1" x14ac:dyDescent="0.15">
      <c r="A95" s="865"/>
      <c r="B95" s="897" t="s">
        <v>37</v>
      </c>
      <c r="C95" s="898"/>
      <c r="D95" s="899"/>
      <c r="E95" s="45" t="str">
        <f>IF('④別表２（エネ管工場等）'!F111="","",ROUND('④別表２（エネ管工場等）'!F111,0))</f>
        <v/>
      </c>
      <c r="F95" s="433" t="s">
        <v>33</v>
      </c>
      <c r="G95" s="7" t="str">
        <f t="shared" si="4"/>
        <v/>
      </c>
      <c r="H95" s="76">
        <v>1.19</v>
      </c>
      <c r="I95" s="433" t="s">
        <v>34</v>
      </c>
    </row>
    <row r="96" spans="1:9" s="6" customFormat="1" ht="18" customHeight="1" x14ac:dyDescent="0.15">
      <c r="A96" s="866"/>
      <c r="B96" s="861" t="s">
        <v>54</v>
      </c>
      <c r="C96" s="862"/>
      <c r="D96" s="863"/>
      <c r="E96" s="8"/>
      <c r="F96" s="8"/>
      <c r="G96" s="7" t="str">
        <f>IF(SUM(G64:G95)=0,"",SUM(G64:G95))</f>
        <v/>
      </c>
      <c r="H96" s="9"/>
      <c r="I96" s="10"/>
    </row>
    <row r="97" spans="1:9" s="6" customFormat="1" ht="18" customHeight="1" x14ac:dyDescent="0.15">
      <c r="A97" s="864" t="s">
        <v>38</v>
      </c>
      <c r="B97" s="885" t="s">
        <v>397</v>
      </c>
      <c r="C97" s="886"/>
      <c r="D97" s="11" t="s">
        <v>39</v>
      </c>
      <c r="E97" s="45" t="str">
        <f>IF('④別表２（エネ管工場等）'!F116="","",ROUND('④別表２（エネ管工場等）'!F116,0))</f>
        <v/>
      </c>
      <c r="F97" s="433" t="s">
        <v>95</v>
      </c>
      <c r="G97" s="7" t="str">
        <f>IF(E97="","",ROUND(E97*H97,0))</f>
        <v/>
      </c>
      <c r="H97" s="456">
        <v>8.64</v>
      </c>
      <c r="I97" s="433" t="s">
        <v>96</v>
      </c>
    </row>
    <row r="98" spans="1:9" s="6" customFormat="1" ht="18" customHeight="1" x14ac:dyDescent="0.15">
      <c r="A98" s="865"/>
      <c r="B98" s="887"/>
      <c r="C98" s="888"/>
      <c r="D98" s="11" t="s">
        <v>40</v>
      </c>
      <c r="E98" s="45" t="str">
        <f>IF('④別表２（エネ管工場等）'!F118="","",ROUND('④別表２（エネ管工場等）'!F118,0))</f>
        <v/>
      </c>
      <c r="F98" s="433" t="s">
        <v>95</v>
      </c>
      <c r="G98" s="7" t="str">
        <f>IF(E98="","",ROUND(E98*H98,0))</f>
        <v/>
      </c>
      <c r="H98" s="456">
        <v>8.64</v>
      </c>
      <c r="I98" s="433" t="s">
        <v>96</v>
      </c>
    </row>
    <row r="99" spans="1:9" s="6" customFormat="1" ht="18" customHeight="1" x14ac:dyDescent="0.15">
      <c r="A99" s="865"/>
      <c r="B99" s="867" t="s">
        <v>41</v>
      </c>
      <c r="C99" s="890" t="s">
        <v>42</v>
      </c>
      <c r="D99" s="891"/>
      <c r="E99" s="45" t="str">
        <f>IF('④別表２（エネ管工場等）'!F120="","",ROUND('④別表２（エネ管工場等）'!F120,0))</f>
        <v/>
      </c>
      <c r="F99" s="433" t="s">
        <v>95</v>
      </c>
      <c r="G99" s="7" t="str">
        <f>IF(E99="","",ROUND(E99*H99,0))</f>
        <v/>
      </c>
      <c r="H99" s="459"/>
      <c r="I99" s="433" t="s">
        <v>96</v>
      </c>
    </row>
    <row r="100" spans="1:9" s="6" customFormat="1" ht="18" customHeight="1" x14ac:dyDescent="0.15">
      <c r="A100" s="865"/>
      <c r="B100" s="868"/>
      <c r="C100" s="915" t="s">
        <v>43</v>
      </c>
      <c r="D100" s="916"/>
      <c r="E100" s="45" t="str">
        <f>IF('④別表２（エネ管工場等）'!F121="","",ROUND('④別表２（エネ管工場等）'!F121,0))</f>
        <v/>
      </c>
      <c r="F100" s="433" t="s">
        <v>95</v>
      </c>
      <c r="G100" s="9"/>
      <c r="H100" s="9"/>
      <c r="I100" s="433" t="s">
        <v>96</v>
      </c>
    </row>
    <row r="101" spans="1:9" s="6" customFormat="1" ht="18" customHeight="1" thickBot="1" x14ac:dyDescent="0.2">
      <c r="A101" s="866"/>
      <c r="B101" s="861" t="s">
        <v>55</v>
      </c>
      <c r="C101" s="862"/>
      <c r="D101" s="863"/>
      <c r="E101" s="8"/>
      <c r="F101" s="8"/>
      <c r="G101" s="26" t="str">
        <f>IF(SUM(G97:G99)=0,"",SUM(G97:G99))</f>
        <v/>
      </c>
      <c r="H101" s="9"/>
      <c r="I101" s="10"/>
    </row>
    <row r="102" spans="1:9" s="6" customFormat="1" ht="18" customHeight="1" thickBot="1" x14ac:dyDescent="0.2">
      <c r="A102" s="861" t="s">
        <v>44</v>
      </c>
      <c r="B102" s="862"/>
      <c r="C102" s="862"/>
      <c r="D102" s="862"/>
      <c r="E102" s="863"/>
      <c r="F102" s="24"/>
      <c r="G102" s="27" t="str">
        <f>IF(SUM(G96,G101)=0,"",SUM(G96,G101))</f>
        <v/>
      </c>
      <c r="H102" s="25"/>
      <c r="I102" s="10"/>
    </row>
    <row r="103" spans="1:9" s="6" customFormat="1" ht="18" customHeight="1" thickBot="1" x14ac:dyDescent="0.2"/>
    <row r="104" spans="1:9" s="6" customFormat="1" ht="18" customHeight="1" thickBot="1" x14ac:dyDescent="0.2">
      <c r="A104" s="882" t="s">
        <v>45</v>
      </c>
      <c r="B104" s="883"/>
      <c r="C104" s="883"/>
      <c r="D104" s="883"/>
      <c r="E104" s="883"/>
      <c r="F104" s="883"/>
      <c r="G104" s="28" t="str">
        <f>IF(G102="","",G102*0.0258)</f>
        <v/>
      </c>
    </row>
    <row r="113" spans="1:12" s="33" customFormat="1" ht="18" customHeight="1" x14ac:dyDescent="0.15">
      <c r="A113" s="87" t="s">
        <v>517</v>
      </c>
      <c r="B113" s="59"/>
      <c r="C113" s="59"/>
      <c r="D113" s="59"/>
      <c r="E113" s="59"/>
      <c r="F113" s="59"/>
      <c r="G113" s="59"/>
      <c r="H113" s="59"/>
      <c r="I113" s="59"/>
      <c r="J113" s="59"/>
      <c r="K113" s="34"/>
      <c r="L113" s="35"/>
    </row>
    <row r="114" spans="1:12" s="33" customFormat="1" ht="18" customHeight="1" x14ac:dyDescent="0.15">
      <c r="A114" s="87"/>
      <c r="B114" s="59"/>
      <c r="C114" s="59"/>
      <c r="D114" s="59"/>
      <c r="E114" s="59"/>
      <c r="F114" s="59"/>
      <c r="G114" s="59"/>
      <c r="H114" s="59"/>
      <c r="I114" s="59"/>
      <c r="J114" s="59"/>
      <c r="K114" s="34"/>
      <c r="L114" s="35"/>
    </row>
    <row r="115" spans="1:12" s="35" customFormat="1" ht="18" customHeight="1" x14ac:dyDescent="0.15">
      <c r="A115" s="88" t="str">
        <f>A3</f>
        <v>（令和</v>
      </c>
      <c r="B115" s="89">
        <f>IF('④別表２（エネ管工場等）'!$C$3="","",'④別表２（エネ管工場等）'!$C$3)</f>
        <v>5</v>
      </c>
      <c r="C115" s="90" t="s">
        <v>111</v>
      </c>
      <c r="E115" s="88" t="s">
        <v>112</v>
      </c>
      <c r="F115" s="892" t="str">
        <f>IF('③（別紙１）事業所一覧'!B9="","",CONCATENATE(①基本情報!C4," ",'③（別紙１）事業所一覧'!B9))</f>
        <v/>
      </c>
      <c r="G115" s="893"/>
      <c r="H115" s="893"/>
      <c r="I115" s="894"/>
      <c r="J115" s="156"/>
      <c r="K115" s="34"/>
    </row>
    <row r="116" spans="1:12" s="35" customFormat="1" ht="18" customHeight="1" x14ac:dyDescent="0.15">
      <c r="A116" s="157"/>
      <c r="B116" s="158"/>
      <c r="C116" s="158"/>
      <c r="D116" s="159"/>
      <c r="E116" s="157"/>
      <c r="F116" s="159"/>
      <c r="G116" s="159"/>
      <c r="H116" s="159"/>
      <c r="I116" s="159"/>
      <c r="J116" s="160"/>
      <c r="K116" s="34"/>
    </row>
    <row r="117" spans="1:12" s="6" customFormat="1" ht="18" customHeight="1" x14ac:dyDescent="0.15">
      <c r="A117" s="884" t="s">
        <v>0</v>
      </c>
      <c r="B117" s="884"/>
      <c r="C117" s="884"/>
      <c r="D117" s="884"/>
      <c r="E117" s="861" t="s">
        <v>1</v>
      </c>
      <c r="F117" s="862"/>
      <c r="G117" s="863"/>
      <c r="H117" s="861" t="s">
        <v>2</v>
      </c>
      <c r="I117" s="863"/>
      <c r="J117" s="15"/>
      <c r="K117" s="16"/>
    </row>
    <row r="118" spans="1:12" s="6" customFormat="1" ht="18" customHeight="1" x14ac:dyDescent="0.15">
      <c r="A118" s="884"/>
      <c r="B118" s="884"/>
      <c r="C118" s="884"/>
      <c r="D118" s="884"/>
      <c r="E118" s="3" t="s">
        <v>3</v>
      </c>
      <c r="F118" s="884" t="s">
        <v>83</v>
      </c>
      <c r="G118" s="3" t="s">
        <v>4</v>
      </c>
      <c r="H118" s="3" t="s">
        <v>3</v>
      </c>
      <c r="I118" s="884" t="s">
        <v>83</v>
      </c>
    </row>
    <row r="119" spans="1:12" s="6" customFormat="1" ht="18" customHeight="1" x14ac:dyDescent="0.15">
      <c r="A119" s="884"/>
      <c r="B119" s="884"/>
      <c r="C119" s="884"/>
      <c r="D119" s="884"/>
      <c r="E119" s="4" t="s">
        <v>85</v>
      </c>
      <c r="F119" s="884"/>
      <c r="G119" s="4" t="s">
        <v>88</v>
      </c>
      <c r="H119" s="4" t="s">
        <v>86</v>
      </c>
      <c r="I119" s="884"/>
    </row>
    <row r="120" spans="1:12" s="6" customFormat="1" ht="18" customHeight="1" x14ac:dyDescent="0.15">
      <c r="A120" s="864" t="s">
        <v>6</v>
      </c>
      <c r="B120" s="869" t="s">
        <v>118</v>
      </c>
      <c r="C120" s="869"/>
      <c r="D120" s="869"/>
      <c r="E120" s="45" t="str">
        <f>IF('④別表２（エネ管工場等）'!F136="","",ROUND('④別表２（エネ管工場等）'!F136,0))</f>
        <v/>
      </c>
      <c r="F120" s="433" t="s">
        <v>7</v>
      </c>
      <c r="G120" s="7" t="str">
        <f>IF(E120="","",ROUND(E120*H120,0))</f>
        <v/>
      </c>
      <c r="H120" s="456">
        <v>38.299999999999997</v>
      </c>
      <c r="I120" s="433" t="s">
        <v>8</v>
      </c>
    </row>
    <row r="121" spans="1:12" s="6" customFormat="1" ht="18" customHeight="1" x14ac:dyDescent="0.15">
      <c r="A121" s="865"/>
      <c r="B121" s="870" t="s">
        <v>9</v>
      </c>
      <c r="C121" s="870"/>
      <c r="D121" s="870"/>
      <c r="E121" s="45" t="str">
        <f>IF('④別表２（エネ管工場等）'!F137="","",ROUND('④別表２（エネ管工場等）'!F137,0))</f>
        <v/>
      </c>
      <c r="F121" s="433" t="s">
        <v>7</v>
      </c>
      <c r="G121" s="7" t="str">
        <f t="shared" ref="G121:G141" si="6">IF(E121="","",ROUND(E121*H121,0))</f>
        <v/>
      </c>
      <c r="H121" s="456">
        <v>34.799999999999997</v>
      </c>
      <c r="I121" s="433" t="s">
        <v>8</v>
      </c>
    </row>
    <row r="122" spans="1:12" s="6" customFormat="1" ht="18" customHeight="1" x14ac:dyDescent="0.15">
      <c r="A122" s="865"/>
      <c r="B122" s="870" t="s">
        <v>90</v>
      </c>
      <c r="C122" s="870"/>
      <c r="D122" s="870"/>
      <c r="E122" s="45" t="str">
        <f>IF('④別表２（エネ管工場等）'!F138="","",ROUND('④別表２（エネ管工場等）'!F138,0))</f>
        <v/>
      </c>
      <c r="F122" s="433" t="s">
        <v>7</v>
      </c>
      <c r="G122" s="7" t="str">
        <f t="shared" si="6"/>
        <v/>
      </c>
      <c r="H122" s="456">
        <v>33.4</v>
      </c>
      <c r="I122" s="433" t="s">
        <v>8</v>
      </c>
    </row>
    <row r="123" spans="1:12" s="6" customFormat="1" ht="18" customHeight="1" x14ac:dyDescent="0.15">
      <c r="A123" s="865"/>
      <c r="B123" s="870" t="s">
        <v>10</v>
      </c>
      <c r="C123" s="870"/>
      <c r="D123" s="870"/>
      <c r="E123" s="45" t="str">
        <f>IF('④別表２（エネ管工場等）'!F139="","",ROUND('④別表２（エネ管工場等）'!F139,0))</f>
        <v/>
      </c>
      <c r="F123" s="433" t="s">
        <v>7</v>
      </c>
      <c r="G123" s="7" t="str">
        <f t="shared" si="6"/>
        <v/>
      </c>
      <c r="H123" s="456">
        <v>33.299999999999997</v>
      </c>
      <c r="I123" s="433" t="s">
        <v>8</v>
      </c>
    </row>
    <row r="124" spans="1:12" s="6" customFormat="1" ht="18" customHeight="1" x14ac:dyDescent="0.15">
      <c r="A124" s="865"/>
      <c r="B124" s="870" t="s">
        <v>11</v>
      </c>
      <c r="C124" s="870"/>
      <c r="D124" s="870"/>
      <c r="E124" s="45" t="str">
        <f>IF('④別表２（エネ管工場等）'!F140="","",ROUND('④別表２（エネ管工場等）'!F140,0))</f>
        <v/>
      </c>
      <c r="F124" s="433" t="s">
        <v>7</v>
      </c>
      <c r="G124" s="7" t="str">
        <f t="shared" si="6"/>
        <v/>
      </c>
      <c r="H124" s="456">
        <v>36.5</v>
      </c>
      <c r="I124" s="433" t="s">
        <v>8</v>
      </c>
    </row>
    <row r="125" spans="1:12" s="6" customFormat="1" ht="18" customHeight="1" x14ac:dyDescent="0.15">
      <c r="A125" s="865"/>
      <c r="B125" s="870" t="s">
        <v>12</v>
      </c>
      <c r="C125" s="870"/>
      <c r="D125" s="870"/>
      <c r="E125" s="45" t="str">
        <f>IF('④別表２（エネ管工場等）'!F141="","",ROUND('④別表２（エネ管工場等）'!F141,0))</f>
        <v/>
      </c>
      <c r="F125" s="433" t="s">
        <v>7</v>
      </c>
      <c r="G125" s="7" t="str">
        <f t="shared" si="6"/>
        <v/>
      </c>
      <c r="H125" s="457">
        <v>38</v>
      </c>
      <c r="I125" s="433" t="s">
        <v>8</v>
      </c>
    </row>
    <row r="126" spans="1:12" s="6" customFormat="1" ht="18" customHeight="1" x14ac:dyDescent="0.15">
      <c r="A126" s="865"/>
      <c r="B126" s="870" t="s">
        <v>13</v>
      </c>
      <c r="C126" s="870"/>
      <c r="D126" s="870"/>
      <c r="E126" s="45" t="str">
        <f>IF('④別表２（エネ管工場等）'!F142="","",ROUND('④別表２（エネ管工場等）'!F142,0))</f>
        <v/>
      </c>
      <c r="F126" s="433" t="s">
        <v>7</v>
      </c>
      <c r="G126" s="7" t="str">
        <f t="shared" si="6"/>
        <v/>
      </c>
      <c r="H126" s="456">
        <v>38.9</v>
      </c>
      <c r="I126" s="433" t="s">
        <v>8</v>
      </c>
    </row>
    <row r="127" spans="1:12" s="6" customFormat="1" ht="18" customHeight="1" x14ac:dyDescent="0.15">
      <c r="A127" s="865"/>
      <c r="B127" s="870" t="s">
        <v>14</v>
      </c>
      <c r="C127" s="870"/>
      <c r="D127" s="870"/>
      <c r="E127" s="45" t="str">
        <f>IF('④別表２（エネ管工場等）'!F143="","",ROUND('④別表２（エネ管工場等）'!F143,0))</f>
        <v/>
      </c>
      <c r="F127" s="433" t="s">
        <v>7</v>
      </c>
      <c r="G127" s="7" t="str">
        <f t="shared" si="6"/>
        <v/>
      </c>
      <c r="H127" s="456">
        <v>41.8</v>
      </c>
      <c r="I127" s="433" t="s">
        <v>8</v>
      </c>
    </row>
    <row r="128" spans="1:12" s="6" customFormat="1" ht="18" customHeight="1" x14ac:dyDescent="0.15">
      <c r="A128" s="865"/>
      <c r="B128" s="870" t="s">
        <v>15</v>
      </c>
      <c r="C128" s="870"/>
      <c r="D128" s="870"/>
      <c r="E128" s="45" t="str">
        <f>IF('④別表２（エネ管工場等）'!F144="","",ROUND('④別表２（エネ管工場等）'!F144,0))</f>
        <v/>
      </c>
      <c r="F128" s="433" t="s">
        <v>16</v>
      </c>
      <c r="G128" s="7" t="str">
        <f t="shared" si="6"/>
        <v/>
      </c>
      <c r="H128" s="457">
        <v>40</v>
      </c>
      <c r="I128" s="433" t="s">
        <v>17</v>
      </c>
    </row>
    <row r="129" spans="1:9" s="6" customFormat="1" ht="18" customHeight="1" x14ac:dyDescent="0.15">
      <c r="A129" s="865"/>
      <c r="B129" s="870" t="s">
        <v>18</v>
      </c>
      <c r="C129" s="870"/>
      <c r="D129" s="870"/>
      <c r="E129" s="45" t="str">
        <f>IF('④別表２（エネ管工場等）'!F145="","",ROUND('④別表２（エネ管工場等）'!F145,0))</f>
        <v/>
      </c>
      <c r="F129" s="433" t="s">
        <v>16</v>
      </c>
      <c r="G129" s="7" t="str">
        <f t="shared" si="6"/>
        <v/>
      </c>
      <c r="H129" s="456">
        <v>34.1</v>
      </c>
      <c r="I129" s="433" t="s">
        <v>17</v>
      </c>
    </row>
    <row r="130" spans="1:9" s="6" customFormat="1" ht="18" customHeight="1" x14ac:dyDescent="0.15">
      <c r="A130" s="865"/>
      <c r="B130" s="889" t="s">
        <v>19</v>
      </c>
      <c r="C130" s="890" t="s">
        <v>20</v>
      </c>
      <c r="D130" s="891"/>
      <c r="E130" s="45" t="str">
        <f>IF('④別表２（エネ管工場等）'!F146="","",ROUND('④別表２（エネ管工場等）'!F146,0))</f>
        <v/>
      </c>
      <c r="F130" s="433" t="s">
        <v>16</v>
      </c>
      <c r="G130" s="7" t="str">
        <f t="shared" si="6"/>
        <v/>
      </c>
      <c r="H130" s="456">
        <v>50.1</v>
      </c>
      <c r="I130" s="433" t="s">
        <v>91</v>
      </c>
    </row>
    <row r="131" spans="1:9" s="6" customFormat="1" ht="18" customHeight="1" x14ac:dyDescent="0.15">
      <c r="A131" s="865"/>
      <c r="B131" s="889"/>
      <c r="C131" s="890" t="s">
        <v>21</v>
      </c>
      <c r="D131" s="891"/>
      <c r="E131" s="45" t="str">
        <f>IF('④別表２（エネ管工場等）'!F147="","",ROUND('④別表２（エネ管工場等）'!F147,0))</f>
        <v/>
      </c>
      <c r="F131" s="433" t="s">
        <v>65</v>
      </c>
      <c r="G131" s="7" t="str">
        <f t="shared" si="6"/>
        <v/>
      </c>
      <c r="H131" s="456">
        <v>46.1</v>
      </c>
      <c r="I131" s="433" t="s">
        <v>371</v>
      </c>
    </row>
    <row r="132" spans="1:9" s="6" customFormat="1" ht="18" customHeight="1" x14ac:dyDescent="0.15">
      <c r="A132" s="865"/>
      <c r="B132" s="889" t="s">
        <v>402</v>
      </c>
      <c r="C132" s="890" t="s">
        <v>22</v>
      </c>
      <c r="D132" s="891"/>
      <c r="E132" s="45" t="str">
        <f>IF('④別表２（エネ管工場等）'!F148="","",ROUND('④別表２（エネ管工場等）'!F148,0))</f>
        <v/>
      </c>
      <c r="F132" s="433" t="s">
        <v>16</v>
      </c>
      <c r="G132" s="7" t="str">
        <f t="shared" si="6"/>
        <v/>
      </c>
      <c r="H132" s="456">
        <v>54.7</v>
      </c>
      <c r="I132" s="433" t="s">
        <v>91</v>
      </c>
    </row>
    <row r="133" spans="1:9" s="6" customFormat="1" ht="18" customHeight="1" x14ac:dyDescent="0.15">
      <c r="A133" s="865"/>
      <c r="B133" s="889"/>
      <c r="C133" s="895" t="s">
        <v>93</v>
      </c>
      <c r="D133" s="896"/>
      <c r="E133" s="45" t="str">
        <f>IF('④別表２（エネ管工場等）'!F149="","",ROUND('④別表２（エネ管工場等）'!F149,0))</f>
        <v/>
      </c>
      <c r="F133" s="433" t="s">
        <v>65</v>
      </c>
      <c r="G133" s="7" t="str">
        <f t="shared" si="6"/>
        <v/>
      </c>
      <c r="H133" s="456">
        <v>38.4</v>
      </c>
      <c r="I133" s="433" t="s">
        <v>75</v>
      </c>
    </row>
    <row r="134" spans="1:9" s="6" customFormat="1" ht="18" customHeight="1" x14ac:dyDescent="0.15">
      <c r="A134" s="865"/>
      <c r="B134" s="870" t="s">
        <v>23</v>
      </c>
      <c r="C134" s="892" t="str">
        <f>IF('④別表２（エネ管工場等）'!C150="","",'④別表２（エネ管工場等）'!C150)</f>
        <v>原料炭</v>
      </c>
      <c r="D134" s="894" t="str">
        <f>IF('④別表２（エネ管工場等）'!E134="","",ROUND('④別表２（エネ管工場等）'!E134,0))</f>
        <v/>
      </c>
      <c r="E134" s="45" t="str">
        <f>IF('④別表２（エネ管工場等）'!F150="","",ROUND('④別表２（エネ管工場等）'!F150,0))</f>
        <v/>
      </c>
      <c r="F134" s="433" t="s">
        <v>16</v>
      </c>
      <c r="G134" s="7" t="str">
        <f t="shared" si="6"/>
        <v/>
      </c>
      <c r="H134" s="458">
        <v>28.7</v>
      </c>
      <c r="I134" s="433" t="s">
        <v>17</v>
      </c>
    </row>
    <row r="135" spans="1:9" s="6" customFormat="1" ht="18" customHeight="1" x14ac:dyDescent="0.15">
      <c r="A135" s="865"/>
      <c r="B135" s="870"/>
      <c r="C135" s="892" t="str">
        <f>IF('④別表２（エネ管工場等）'!C151="","",'④別表２（エネ管工場等）'!C151)</f>
        <v>一般炭</v>
      </c>
      <c r="D135" s="894" t="str">
        <f>IF('④別表２（エネ管工場等）'!E135="","",ROUND('④別表２（エネ管工場等）'!E135,0))</f>
        <v/>
      </c>
      <c r="E135" s="45" t="str">
        <f>IF('④別表２（エネ管工場等）'!F151="","",ROUND('④別表２（エネ管工場等）'!F151,0))</f>
        <v/>
      </c>
      <c r="F135" s="433" t="s">
        <v>16</v>
      </c>
      <c r="G135" s="7" t="str">
        <f t="shared" si="6"/>
        <v/>
      </c>
      <c r="H135" s="456">
        <v>26.1</v>
      </c>
      <c r="I135" s="433" t="s">
        <v>17</v>
      </c>
    </row>
    <row r="136" spans="1:9" s="6" customFormat="1" ht="18" customHeight="1" x14ac:dyDescent="0.15">
      <c r="A136" s="865"/>
      <c r="B136" s="870"/>
      <c r="C136" s="890" t="s">
        <v>25</v>
      </c>
      <c r="D136" s="891"/>
      <c r="E136" s="45" t="str">
        <f>IF('④別表２（エネ管工場等）'!F152="","",ROUND('④別表２（エネ管工場等）'!F152,0))</f>
        <v/>
      </c>
      <c r="F136" s="433" t="s">
        <v>16</v>
      </c>
      <c r="G136" s="7" t="str">
        <f t="shared" si="6"/>
        <v/>
      </c>
      <c r="H136" s="456">
        <v>27.8</v>
      </c>
      <c r="I136" s="433" t="s">
        <v>17</v>
      </c>
    </row>
    <row r="137" spans="1:9" s="6" customFormat="1" ht="18" customHeight="1" x14ac:dyDescent="0.15">
      <c r="A137" s="865"/>
      <c r="B137" s="870" t="s">
        <v>26</v>
      </c>
      <c r="C137" s="870"/>
      <c r="D137" s="870"/>
      <c r="E137" s="45" t="str">
        <f>IF('④別表２（エネ管工場等）'!F153="","",ROUND('④別表２（エネ管工場等）'!F153,0))</f>
        <v/>
      </c>
      <c r="F137" s="433" t="s">
        <v>16</v>
      </c>
      <c r="G137" s="7" t="str">
        <f t="shared" si="6"/>
        <v/>
      </c>
      <c r="H137" s="457">
        <v>29</v>
      </c>
      <c r="I137" s="433" t="s">
        <v>17</v>
      </c>
    </row>
    <row r="138" spans="1:9" s="6" customFormat="1" ht="18" customHeight="1" x14ac:dyDescent="0.15">
      <c r="A138" s="865"/>
      <c r="B138" s="870" t="s">
        <v>27</v>
      </c>
      <c r="C138" s="870"/>
      <c r="D138" s="870"/>
      <c r="E138" s="45" t="str">
        <f>IF('④別表２（エネ管工場等）'!F154="","",ROUND('④別表２（エネ管工場等）'!F154,0))</f>
        <v/>
      </c>
      <c r="F138" s="433" t="s">
        <v>16</v>
      </c>
      <c r="G138" s="7" t="str">
        <f t="shared" si="6"/>
        <v/>
      </c>
      <c r="H138" s="456">
        <v>37.299999999999997</v>
      </c>
      <c r="I138" s="433" t="s">
        <v>17</v>
      </c>
    </row>
    <row r="139" spans="1:9" s="6" customFormat="1" ht="18" customHeight="1" x14ac:dyDescent="0.15">
      <c r="A139" s="865"/>
      <c r="B139" s="870" t="s">
        <v>28</v>
      </c>
      <c r="C139" s="870"/>
      <c r="D139" s="870"/>
      <c r="E139" s="45" t="str">
        <f>IF('④別表２（エネ管工場等）'!F155="","",ROUND('④別表２（エネ管工場等）'!F155,0))</f>
        <v/>
      </c>
      <c r="F139" s="433" t="s">
        <v>65</v>
      </c>
      <c r="G139" s="7" t="str">
        <f t="shared" si="6"/>
        <v/>
      </c>
      <c r="H139" s="456">
        <v>18.399999999999999</v>
      </c>
      <c r="I139" s="433" t="s">
        <v>75</v>
      </c>
    </row>
    <row r="140" spans="1:9" s="6" customFormat="1" ht="18" customHeight="1" x14ac:dyDescent="0.15">
      <c r="A140" s="865"/>
      <c r="B140" s="870" t="s">
        <v>29</v>
      </c>
      <c r="C140" s="870"/>
      <c r="D140" s="870"/>
      <c r="E140" s="45" t="str">
        <f>IF('④別表２（エネ管工場等）'!F156="","",ROUND('④別表２（エネ管工場等）'!F156,0))</f>
        <v/>
      </c>
      <c r="F140" s="433" t="s">
        <v>65</v>
      </c>
      <c r="G140" s="7" t="str">
        <f t="shared" si="6"/>
        <v/>
      </c>
      <c r="H140" s="456">
        <v>3.23</v>
      </c>
      <c r="I140" s="433" t="s">
        <v>75</v>
      </c>
    </row>
    <row r="141" spans="1:9" s="6" customFormat="1" ht="18" customHeight="1" x14ac:dyDescent="0.15">
      <c r="A141" s="865"/>
      <c r="B141" s="870" t="s">
        <v>30</v>
      </c>
      <c r="C141" s="870"/>
      <c r="D141" s="870"/>
      <c r="E141" s="45" t="str">
        <f>IF('④別表２（エネ管工場等）'!F157="","",ROUND('④別表２（エネ管工場等）'!F157,0))</f>
        <v/>
      </c>
      <c r="F141" s="433" t="s">
        <v>65</v>
      </c>
      <c r="G141" s="7" t="str">
        <f t="shared" si="6"/>
        <v/>
      </c>
      <c r="H141" s="456">
        <v>7.53</v>
      </c>
      <c r="I141" s="433" t="s">
        <v>75</v>
      </c>
    </row>
    <row r="142" spans="1:9" s="6" customFormat="1" ht="18" customHeight="1" x14ac:dyDescent="0.15">
      <c r="A142" s="865"/>
      <c r="B142" s="879" t="s">
        <v>405</v>
      </c>
      <c r="C142" s="871" t="str">
        <f>IF('④別表２（エネ管工場等）'!C158="","",'④別表２（エネ管工場等）'!C158)</f>
        <v/>
      </c>
      <c r="D142" s="872"/>
      <c r="E142" s="45" t="str">
        <f>IF('④別表２（エネ管工場等）'!F158="","",ROUND('④別表２（エネ管工場等）'!F158,0))</f>
        <v/>
      </c>
      <c r="F142" s="465" t="str">
        <f>IF('④別表２（エネ管工場等）'!G158="","",'④別表２（エネ管工場等）'!G158)</f>
        <v/>
      </c>
      <c r="G142" s="86" t="str">
        <f>IF(E142="","",ROUND(E142*H142,0))</f>
        <v/>
      </c>
      <c r="H142" s="464" t="str">
        <f>IF('④別表２（エネ管工場等）'!P158="","",'④別表２（エネ管工場等）'!P158)</f>
        <v/>
      </c>
      <c r="I142" s="460" t="str">
        <f>IF('④別表２（エネ管工場等）'!Q158="","",'④別表２（エネ管工場等）'!Q158)</f>
        <v/>
      </c>
    </row>
    <row r="143" spans="1:9" s="6" customFormat="1" ht="18" customHeight="1" x14ac:dyDescent="0.15">
      <c r="A143" s="865"/>
      <c r="B143" s="880"/>
      <c r="C143" s="871" t="str">
        <f>IF('④別表２（エネ管工場等）'!C159="","",'④別表２（エネ管工場等）'!C159)</f>
        <v/>
      </c>
      <c r="D143" s="872"/>
      <c r="E143" s="45" t="str">
        <f>IF('④別表２（エネ管工場等）'!F159="","",ROUND('④別表２（エネ管工場等）'!F159,0))</f>
        <v/>
      </c>
      <c r="F143" s="465" t="str">
        <f>IF('④別表２（エネ管工場等）'!G159="","",'④別表２（エネ管工場等）'!G159)</f>
        <v/>
      </c>
      <c r="G143" s="86" t="str">
        <f t="shared" ref="G143" si="7">IF(E143="","",ROUND(E143*H143,0))</f>
        <v/>
      </c>
      <c r="H143" s="464" t="str">
        <f>IF('④別表２（エネ管工場等）'!P159="","",'④別表２（エネ管工場等）'!P159)</f>
        <v/>
      </c>
      <c r="I143" s="460" t="str">
        <f>IF('④別表２（エネ管工場等）'!Q159="","",'④別表２（エネ管工場等）'!Q159)</f>
        <v/>
      </c>
    </row>
    <row r="144" spans="1:9" s="6" customFormat="1" ht="18" customHeight="1" x14ac:dyDescent="0.15">
      <c r="A144" s="865"/>
      <c r="B144" s="880"/>
      <c r="C144" s="871" t="str">
        <f>IF('④別表２（エネ管工場等）'!C160="","",'④別表２（エネ管工場等）'!C160)</f>
        <v/>
      </c>
      <c r="D144" s="872"/>
      <c r="E144" s="45" t="str">
        <f>IF('④別表２（エネ管工場等）'!F160="","",ROUND('④別表２（エネ管工場等）'!F160,0))</f>
        <v/>
      </c>
      <c r="F144" s="465" t="str">
        <f>IF('④別表２（エネ管工場等）'!G160="","",'④別表２（エネ管工場等）'!G160)</f>
        <v/>
      </c>
      <c r="G144" s="86" t="str">
        <f t="shared" ref="G144" si="8">IF(E144="","",ROUND(E144*H144,0))</f>
        <v/>
      </c>
      <c r="H144" s="464" t="str">
        <f>IF('④別表２（エネ管工場等）'!P160="","",'④別表２（エネ管工場等）'!P160)</f>
        <v/>
      </c>
      <c r="I144" s="460" t="str">
        <f>IF('④別表２（エネ管工場等）'!Q160="","",'④別表２（エネ管工場等）'!Q160)</f>
        <v/>
      </c>
    </row>
    <row r="145" spans="1:9" s="6" customFormat="1" ht="18" customHeight="1" x14ac:dyDescent="0.15">
      <c r="A145" s="865"/>
      <c r="B145" s="880"/>
      <c r="C145" s="871" t="str">
        <f>IF('④別表２（エネ管工場等）'!C161="","",'④別表２（エネ管工場等）'!C161)</f>
        <v/>
      </c>
      <c r="D145" s="872"/>
      <c r="E145" s="45" t="str">
        <f>IF('④別表２（エネ管工場等）'!F161="","",ROUND('④別表２（エネ管工場等）'!F161,0))</f>
        <v/>
      </c>
      <c r="F145" s="465" t="str">
        <f>IF('④別表２（エネ管工場等）'!G161="","",'④別表２（エネ管工場等）'!G161)</f>
        <v/>
      </c>
      <c r="G145" s="86" t="str">
        <f t="shared" ref="G145:G151" si="9">IF(E145="","",ROUND(E145*H145,0))</f>
        <v/>
      </c>
      <c r="H145" s="464" t="str">
        <f>IF('④別表２（エネ管工場等）'!P161="","",'④別表２（エネ管工場等）'!P161)</f>
        <v/>
      </c>
      <c r="I145" s="460" t="str">
        <f>IF('④別表２（エネ管工場等）'!Q161="","",'④別表２（エネ管工場等）'!Q161)</f>
        <v/>
      </c>
    </row>
    <row r="146" spans="1:9" s="6" customFormat="1" ht="18" customHeight="1" x14ac:dyDescent="0.15">
      <c r="A146" s="865"/>
      <c r="B146" s="881"/>
      <c r="C146" s="871" t="str">
        <f>IF('④別表２（エネ管工場等）'!C162="","",'④別表２（エネ管工場等）'!C162)</f>
        <v/>
      </c>
      <c r="D146" s="872"/>
      <c r="E146" s="45" t="str">
        <f>IF('④別表２（エネ管工場等）'!F162="","",ROUND('④別表２（エネ管工場等）'!F162,0))</f>
        <v/>
      </c>
      <c r="F146" s="465" t="str">
        <f>IF('④別表２（エネ管工場等）'!G162="","",'④別表２（エネ管工場等）'!G162)</f>
        <v/>
      </c>
      <c r="G146" s="86" t="str">
        <f t="shared" si="9"/>
        <v/>
      </c>
      <c r="H146" s="464" t="str">
        <f>IF('④別表２（エネ管工場等）'!P162="","",'④別表２（エネ管工場等）'!P162)</f>
        <v/>
      </c>
      <c r="I146" s="460" t="str">
        <f>IF('④別表２（エネ管工場等）'!Q162="","",'④別表２（エネ管工場等）'!Q162)</f>
        <v/>
      </c>
    </row>
    <row r="147" spans="1:9" s="6" customFormat="1" ht="18" customHeight="1" x14ac:dyDescent="0.15">
      <c r="A147" s="865"/>
      <c r="B147" s="873" t="s">
        <v>31</v>
      </c>
      <c r="C147" s="874"/>
      <c r="D147" s="875"/>
      <c r="E147" s="45" t="str">
        <f>IF('④別表２（エネ管工場等）'!F167="","",ROUND('④別表２（エネ管工場等）'!F167,0))</f>
        <v/>
      </c>
      <c r="F147" s="433" t="s">
        <v>65</v>
      </c>
      <c r="G147" s="7" t="str">
        <f t="shared" ref="G147" si="10">IF(E147="","",ROUND(E147*H147,0))</f>
        <v/>
      </c>
      <c r="H147" s="75">
        <v>46</v>
      </c>
      <c r="I147" s="433" t="s">
        <v>75</v>
      </c>
    </row>
    <row r="148" spans="1:9" s="6" customFormat="1" ht="18" customHeight="1" x14ac:dyDescent="0.15">
      <c r="A148" s="865"/>
      <c r="B148" s="870" t="s">
        <v>32</v>
      </c>
      <c r="C148" s="870"/>
      <c r="D148" s="870"/>
      <c r="E148" s="45" t="str">
        <f>IF('④別表２（エネ管工場等）'!F172="","",ROUND('④別表２（エネ管工場等）'!F172,0))</f>
        <v/>
      </c>
      <c r="F148" s="433" t="s">
        <v>33</v>
      </c>
      <c r="G148" s="7" t="str">
        <f t="shared" si="9"/>
        <v/>
      </c>
      <c r="H148" s="76">
        <v>1.17</v>
      </c>
      <c r="I148" s="433" t="s">
        <v>34</v>
      </c>
    </row>
    <row r="149" spans="1:9" s="6" customFormat="1" ht="18" customHeight="1" x14ac:dyDescent="0.15">
      <c r="A149" s="865"/>
      <c r="B149" s="870" t="s">
        <v>35</v>
      </c>
      <c r="C149" s="870"/>
      <c r="D149" s="870"/>
      <c r="E149" s="45" t="str">
        <f>IF('④別表２（エネ管工場等）'!F173="","",ROUND('④別表２（エネ管工場等）'!F173,0))</f>
        <v/>
      </c>
      <c r="F149" s="433" t="s">
        <v>33</v>
      </c>
      <c r="G149" s="7" t="str">
        <f t="shared" si="9"/>
        <v/>
      </c>
      <c r="H149" s="76">
        <v>1.19</v>
      </c>
      <c r="I149" s="433" t="s">
        <v>34</v>
      </c>
    </row>
    <row r="150" spans="1:9" s="6" customFormat="1" ht="18" customHeight="1" x14ac:dyDescent="0.15">
      <c r="A150" s="865"/>
      <c r="B150" s="870" t="s">
        <v>36</v>
      </c>
      <c r="C150" s="870"/>
      <c r="D150" s="870"/>
      <c r="E150" s="45" t="str">
        <f>IF('④別表２（エネ管工場等）'!F174="","",ROUND('④別表２（エネ管工場等）'!F174,0))</f>
        <v/>
      </c>
      <c r="F150" s="433" t="s">
        <v>33</v>
      </c>
      <c r="G150" s="7" t="str">
        <f t="shared" si="9"/>
        <v/>
      </c>
      <c r="H150" s="76">
        <v>1.19</v>
      </c>
      <c r="I150" s="433" t="s">
        <v>34</v>
      </c>
    </row>
    <row r="151" spans="1:9" s="6" customFormat="1" ht="18" customHeight="1" x14ac:dyDescent="0.15">
      <c r="A151" s="865"/>
      <c r="B151" s="870" t="s">
        <v>37</v>
      </c>
      <c r="C151" s="870"/>
      <c r="D151" s="870"/>
      <c r="E151" s="45" t="str">
        <f>IF('④別表２（エネ管工場等）'!F175="","",ROUND('④別表２（エネ管工場等）'!F175,0))</f>
        <v/>
      </c>
      <c r="F151" s="433" t="s">
        <v>33</v>
      </c>
      <c r="G151" s="7" t="str">
        <f t="shared" si="9"/>
        <v/>
      </c>
      <c r="H151" s="76">
        <v>1.19</v>
      </c>
      <c r="I151" s="433" t="s">
        <v>34</v>
      </c>
    </row>
    <row r="152" spans="1:9" s="6" customFormat="1" ht="18" customHeight="1" x14ac:dyDescent="0.15">
      <c r="A152" s="866"/>
      <c r="B152" s="861" t="s">
        <v>54</v>
      </c>
      <c r="C152" s="862"/>
      <c r="D152" s="863"/>
      <c r="E152" s="8"/>
      <c r="F152" s="8"/>
      <c r="G152" s="7" t="str">
        <f>IF(SUM(G120:G151)=0,"",SUM(G120:G151))</f>
        <v/>
      </c>
      <c r="H152" s="9"/>
      <c r="I152" s="10"/>
    </row>
    <row r="153" spans="1:9" s="6" customFormat="1" ht="18" customHeight="1" x14ac:dyDescent="0.15">
      <c r="A153" s="864" t="s">
        <v>38</v>
      </c>
      <c r="B153" s="885" t="s">
        <v>397</v>
      </c>
      <c r="C153" s="886"/>
      <c r="D153" s="11" t="s">
        <v>39</v>
      </c>
      <c r="E153" s="45" t="str">
        <f>IF('④別表２（エネ管工場等）'!F180="","",ROUND('④別表２（エネ管工場等）'!F180,0))</f>
        <v/>
      </c>
      <c r="F153" s="433" t="s">
        <v>95</v>
      </c>
      <c r="G153" s="7" t="str">
        <f>IF(E153="","",ROUND(E153*H153,0))</f>
        <v/>
      </c>
      <c r="H153" s="456">
        <v>8.64</v>
      </c>
      <c r="I153" s="433" t="s">
        <v>96</v>
      </c>
    </row>
    <row r="154" spans="1:9" s="6" customFormat="1" ht="18" customHeight="1" x14ac:dyDescent="0.15">
      <c r="A154" s="865"/>
      <c r="B154" s="887"/>
      <c r="C154" s="888"/>
      <c r="D154" s="11" t="s">
        <v>40</v>
      </c>
      <c r="E154" s="45" t="str">
        <f>IF('④別表２（エネ管工場等）'!F182="","",ROUND('④別表２（エネ管工場等）'!F182,0))</f>
        <v/>
      </c>
      <c r="F154" s="433" t="s">
        <v>95</v>
      </c>
      <c r="G154" s="7" t="str">
        <f>IF(E154="","",ROUND(E154*H154,0))</f>
        <v/>
      </c>
      <c r="H154" s="456">
        <v>8.64</v>
      </c>
      <c r="I154" s="433" t="s">
        <v>96</v>
      </c>
    </row>
    <row r="155" spans="1:9" s="6" customFormat="1" ht="18" customHeight="1" x14ac:dyDescent="0.15">
      <c r="A155" s="865"/>
      <c r="B155" s="867" t="s">
        <v>41</v>
      </c>
      <c r="C155" s="890" t="s">
        <v>42</v>
      </c>
      <c r="D155" s="891"/>
      <c r="E155" s="45" t="str">
        <f>IF('④別表２（エネ管工場等）'!F184="","",ROUND('④別表２（エネ管工場等）'!F184,0))</f>
        <v/>
      </c>
      <c r="F155" s="433" t="s">
        <v>95</v>
      </c>
      <c r="G155" s="7" t="str">
        <f>IF(E155="","",ROUND(E155*H155,0))</f>
        <v/>
      </c>
      <c r="H155" s="459"/>
      <c r="I155" s="433" t="s">
        <v>96</v>
      </c>
    </row>
    <row r="156" spans="1:9" s="6" customFormat="1" ht="18" customHeight="1" x14ac:dyDescent="0.15">
      <c r="A156" s="865"/>
      <c r="B156" s="868"/>
      <c r="C156" s="915" t="s">
        <v>43</v>
      </c>
      <c r="D156" s="916"/>
      <c r="E156" s="45" t="str">
        <f>IF('④別表２（エネ管工場等）'!F185="","",ROUND('④別表２（エネ管工場等）'!F185,0))</f>
        <v/>
      </c>
      <c r="F156" s="433" t="s">
        <v>95</v>
      </c>
      <c r="G156" s="9"/>
      <c r="H156" s="9"/>
      <c r="I156" s="433" t="s">
        <v>96</v>
      </c>
    </row>
    <row r="157" spans="1:9" s="6" customFormat="1" ht="18" customHeight="1" thickBot="1" x14ac:dyDescent="0.2">
      <c r="A157" s="866"/>
      <c r="B157" s="861" t="s">
        <v>55</v>
      </c>
      <c r="C157" s="862"/>
      <c r="D157" s="863"/>
      <c r="E157" s="8"/>
      <c r="F157" s="8"/>
      <c r="G157" s="26" t="str">
        <f>IF(SUM(G153:G155)=0,"",SUM(G153:G155))</f>
        <v/>
      </c>
      <c r="H157" s="9"/>
      <c r="I157" s="10"/>
    </row>
    <row r="158" spans="1:9" s="6" customFormat="1" ht="18" customHeight="1" thickBot="1" x14ac:dyDescent="0.2">
      <c r="A158" s="861" t="s">
        <v>44</v>
      </c>
      <c r="B158" s="862"/>
      <c r="C158" s="862"/>
      <c r="D158" s="862"/>
      <c r="E158" s="863"/>
      <c r="F158" s="24"/>
      <c r="G158" s="27" t="str">
        <f>IF(SUM(G152,G157)=0,"",SUM(G152,G157))</f>
        <v/>
      </c>
      <c r="H158" s="25"/>
      <c r="I158" s="10"/>
    </row>
    <row r="159" spans="1:9" s="6" customFormat="1" ht="18" customHeight="1" thickBot="1" x14ac:dyDescent="0.2"/>
    <row r="160" spans="1:9" s="6" customFormat="1" ht="18" customHeight="1" thickBot="1" x14ac:dyDescent="0.2">
      <c r="A160" s="882" t="s">
        <v>45</v>
      </c>
      <c r="B160" s="883"/>
      <c r="C160" s="883"/>
      <c r="D160" s="883"/>
      <c r="E160" s="883"/>
      <c r="F160" s="883"/>
      <c r="G160" s="28" t="str">
        <f>IF(G158="","",G158*0.0258)</f>
        <v/>
      </c>
    </row>
    <row r="169" spans="1:12" s="33" customFormat="1" ht="18" customHeight="1" x14ac:dyDescent="0.15">
      <c r="A169" s="87" t="s">
        <v>517</v>
      </c>
      <c r="B169" s="59"/>
      <c r="C169" s="59"/>
      <c r="D169" s="59"/>
      <c r="E169" s="59"/>
      <c r="F169" s="59"/>
      <c r="G169" s="59"/>
      <c r="H169" s="59"/>
      <c r="I169" s="59"/>
      <c r="J169" s="59"/>
      <c r="K169" s="34"/>
      <c r="L169" s="35"/>
    </row>
    <row r="170" spans="1:12" s="33" customFormat="1" ht="18" customHeight="1" x14ac:dyDescent="0.15">
      <c r="A170" s="87"/>
      <c r="B170" s="59"/>
      <c r="C170" s="59"/>
      <c r="D170" s="59"/>
      <c r="E170" s="59"/>
      <c r="F170" s="59"/>
      <c r="G170" s="59"/>
      <c r="H170" s="59"/>
      <c r="I170" s="59"/>
      <c r="J170" s="59"/>
      <c r="K170" s="34"/>
      <c r="L170" s="35"/>
    </row>
    <row r="171" spans="1:12" s="35" customFormat="1" ht="18" customHeight="1" x14ac:dyDescent="0.15">
      <c r="A171" s="88" t="str">
        <f>A3</f>
        <v>（令和</v>
      </c>
      <c r="B171" s="89">
        <f>IF('④別表２（エネ管工場等）'!$C$3="","",'④別表２（エネ管工場等）'!$C$3)</f>
        <v>5</v>
      </c>
      <c r="C171" s="90" t="s">
        <v>111</v>
      </c>
      <c r="E171" s="88" t="s">
        <v>112</v>
      </c>
      <c r="F171" s="892" t="str">
        <f>IF('③（別紙１）事業所一覧'!B10="","",CONCATENATE(①基本情報!C4," ",'③（別紙１）事業所一覧'!B10))</f>
        <v/>
      </c>
      <c r="G171" s="893"/>
      <c r="H171" s="893"/>
      <c r="I171" s="894"/>
      <c r="J171" s="156"/>
      <c r="K171" s="34"/>
    </row>
    <row r="172" spans="1:12" s="35" customFormat="1" ht="18" customHeight="1" x14ac:dyDescent="0.15">
      <c r="A172" s="157"/>
      <c r="B172" s="158"/>
      <c r="C172" s="158"/>
      <c r="D172" s="159"/>
      <c r="E172" s="157"/>
      <c r="F172" s="159"/>
      <c r="G172" s="159"/>
      <c r="H172" s="159"/>
      <c r="I172" s="159"/>
      <c r="J172" s="160"/>
      <c r="K172" s="34"/>
    </row>
    <row r="173" spans="1:12" s="6" customFormat="1" ht="18" customHeight="1" x14ac:dyDescent="0.15">
      <c r="A173" s="884" t="s">
        <v>0</v>
      </c>
      <c r="B173" s="884"/>
      <c r="C173" s="884"/>
      <c r="D173" s="884"/>
      <c r="E173" s="861" t="s">
        <v>1</v>
      </c>
      <c r="F173" s="862"/>
      <c r="G173" s="863"/>
      <c r="H173" s="861" t="s">
        <v>2</v>
      </c>
      <c r="I173" s="863"/>
      <c r="J173" s="15"/>
      <c r="K173" s="16"/>
    </row>
    <row r="174" spans="1:12" s="6" customFormat="1" ht="18" customHeight="1" x14ac:dyDescent="0.15">
      <c r="A174" s="884"/>
      <c r="B174" s="884"/>
      <c r="C174" s="884"/>
      <c r="D174" s="884"/>
      <c r="E174" s="3" t="s">
        <v>3</v>
      </c>
      <c r="F174" s="884" t="s">
        <v>83</v>
      </c>
      <c r="G174" s="3" t="s">
        <v>4</v>
      </c>
      <c r="H174" s="3" t="s">
        <v>3</v>
      </c>
      <c r="I174" s="884" t="s">
        <v>83</v>
      </c>
    </row>
    <row r="175" spans="1:12" s="6" customFormat="1" ht="18" customHeight="1" x14ac:dyDescent="0.15">
      <c r="A175" s="884"/>
      <c r="B175" s="884"/>
      <c r="C175" s="884"/>
      <c r="D175" s="884"/>
      <c r="E175" s="4" t="s">
        <v>85</v>
      </c>
      <c r="F175" s="884"/>
      <c r="G175" s="4" t="s">
        <v>88</v>
      </c>
      <c r="H175" s="4" t="s">
        <v>86</v>
      </c>
      <c r="I175" s="884"/>
    </row>
    <row r="176" spans="1:12" s="6" customFormat="1" ht="18" customHeight="1" x14ac:dyDescent="0.15">
      <c r="A176" s="864" t="s">
        <v>6</v>
      </c>
      <c r="B176" s="869" t="s">
        <v>118</v>
      </c>
      <c r="C176" s="869"/>
      <c r="D176" s="869"/>
      <c r="E176" s="45" t="str">
        <f>IF('④別表２（エネ管工場等）'!F200="","",ROUND('④別表２（エネ管工場等）'!F200,0))</f>
        <v/>
      </c>
      <c r="F176" s="433" t="s">
        <v>7</v>
      </c>
      <c r="G176" s="7" t="str">
        <f>IF(E176="","",ROUND(E176*H176,0))</f>
        <v/>
      </c>
      <c r="H176" s="456">
        <v>38.299999999999997</v>
      </c>
      <c r="I176" s="433" t="s">
        <v>8</v>
      </c>
    </row>
    <row r="177" spans="1:9" s="6" customFormat="1" ht="18" customHeight="1" x14ac:dyDescent="0.15">
      <c r="A177" s="865"/>
      <c r="B177" s="870" t="s">
        <v>9</v>
      </c>
      <c r="C177" s="870"/>
      <c r="D177" s="870"/>
      <c r="E177" s="45" t="str">
        <f>IF('④別表２（エネ管工場等）'!F201="","",ROUND('④別表２（エネ管工場等）'!F201,0))</f>
        <v/>
      </c>
      <c r="F177" s="433" t="s">
        <v>7</v>
      </c>
      <c r="G177" s="7" t="str">
        <f t="shared" ref="G177:G197" si="11">IF(E177="","",ROUND(E177*H177,0))</f>
        <v/>
      </c>
      <c r="H177" s="456">
        <v>34.799999999999997</v>
      </c>
      <c r="I177" s="433" t="s">
        <v>8</v>
      </c>
    </row>
    <row r="178" spans="1:9" s="6" customFormat="1" ht="18" customHeight="1" x14ac:dyDescent="0.15">
      <c r="A178" s="865"/>
      <c r="B178" s="870" t="s">
        <v>90</v>
      </c>
      <c r="C178" s="870"/>
      <c r="D178" s="870"/>
      <c r="E178" s="45" t="str">
        <f>IF('④別表２（エネ管工場等）'!F202="","",ROUND('④別表２（エネ管工場等）'!F202,0))</f>
        <v/>
      </c>
      <c r="F178" s="433" t="s">
        <v>7</v>
      </c>
      <c r="G178" s="7" t="str">
        <f t="shared" si="11"/>
        <v/>
      </c>
      <c r="H178" s="456">
        <v>33.4</v>
      </c>
      <c r="I178" s="433" t="s">
        <v>8</v>
      </c>
    </row>
    <row r="179" spans="1:9" s="6" customFormat="1" ht="18" customHeight="1" x14ac:dyDescent="0.15">
      <c r="A179" s="865"/>
      <c r="B179" s="870" t="s">
        <v>10</v>
      </c>
      <c r="C179" s="870"/>
      <c r="D179" s="870"/>
      <c r="E179" s="45" t="str">
        <f>IF('④別表２（エネ管工場等）'!F203="","",ROUND('④別表２（エネ管工場等）'!F203,0))</f>
        <v/>
      </c>
      <c r="F179" s="433" t="s">
        <v>7</v>
      </c>
      <c r="G179" s="7" t="str">
        <f t="shared" si="11"/>
        <v/>
      </c>
      <c r="H179" s="456">
        <v>33.299999999999997</v>
      </c>
      <c r="I179" s="433" t="s">
        <v>8</v>
      </c>
    </row>
    <row r="180" spans="1:9" s="6" customFormat="1" ht="18" customHeight="1" x14ac:dyDescent="0.15">
      <c r="A180" s="865"/>
      <c r="B180" s="870" t="s">
        <v>11</v>
      </c>
      <c r="C180" s="870"/>
      <c r="D180" s="870"/>
      <c r="E180" s="45" t="str">
        <f>IF('④別表２（エネ管工場等）'!F204="","",ROUND('④別表２（エネ管工場等）'!F204,0))</f>
        <v/>
      </c>
      <c r="F180" s="433" t="s">
        <v>7</v>
      </c>
      <c r="G180" s="7" t="str">
        <f t="shared" si="11"/>
        <v/>
      </c>
      <c r="H180" s="456">
        <v>36.5</v>
      </c>
      <c r="I180" s="433" t="s">
        <v>8</v>
      </c>
    </row>
    <row r="181" spans="1:9" s="6" customFormat="1" ht="18" customHeight="1" x14ac:dyDescent="0.15">
      <c r="A181" s="865"/>
      <c r="B181" s="870" t="s">
        <v>12</v>
      </c>
      <c r="C181" s="870"/>
      <c r="D181" s="870"/>
      <c r="E181" s="45" t="str">
        <f>IF('④別表２（エネ管工場等）'!F205="","",ROUND('④別表２（エネ管工場等）'!F205,0))</f>
        <v/>
      </c>
      <c r="F181" s="433" t="s">
        <v>7</v>
      </c>
      <c r="G181" s="7" t="str">
        <f t="shared" si="11"/>
        <v/>
      </c>
      <c r="H181" s="457">
        <v>38</v>
      </c>
      <c r="I181" s="433" t="s">
        <v>8</v>
      </c>
    </row>
    <row r="182" spans="1:9" s="6" customFormat="1" ht="18" customHeight="1" x14ac:dyDescent="0.15">
      <c r="A182" s="865"/>
      <c r="B182" s="870" t="s">
        <v>13</v>
      </c>
      <c r="C182" s="870"/>
      <c r="D182" s="870"/>
      <c r="E182" s="45" t="str">
        <f>IF('④別表２（エネ管工場等）'!F206="","",ROUND('④別表２（エネ管工場等）'!F206,0))</f>
        <v/>
      </c>
      <c r="F182" s="433" t="s">
        <v>7</v>
      </c>
      <c r="G182" s="7" t="str">
        <f t="shared" si="11"/>
        <v/>
      </c>
      <c r="H182" s="456">
        <v>38.9</v>
      </c>
      <c r="I182" s="433" t="s">
        <v>8</v>
      </c>
    </row>
    <row r="183" spans="1:9" s="6" customFormat="1" ht="18" customHeight="1" x14ac:dyDescent="0.15">
      <c r="A183" s="865"/>
      <c r="B183" s="870" t="s">
        <v>14</v>
      </c>
      <c r="C183" s="870"/>
      <c r="D183" s="870"/>
      <c r="E183" s="45" t="str">
        <f>IF('④別表２（エネ管工場等）'!F207="","",ROUND('④別表２（エネ管工場等）'!F207,0))</f>
        <v/>
      </c>
      <c r="F183" s="433" t="s">
        <v>7</v>
      </c>
      <c r="G183" s="7" t="str">
        <f t="shared" si="11"/>
        <v/>
      </c>
      <c r="H183" s="456">
        <v>41.8</v>
      </c>
      <c r="I183" s="433" t="s">
        <v>8</v>
      </c>
    </row>
    <row r="184" spans="1:9" s="6" customFormat="1" ht="18" customHeight="1" x14ac:dyDescent="0.15">
      <c r="A184" s="865"/>
      <c r="B184" s="870" t="s">
        <v>15</v>
      </c>
      <c r="C184" s="870"/>
      <c r="D184" s="870"/>
      <c r="E184" s="45" t="str">
        <f>IF('④別表２（エネ管工場等）'!F208="","",ROUND('④別表２（エネ管工場等）'!F208,0))</f>
        <v/>
      </c>
      <c r="F184" s="433" t="s">
        <v>16</v>
      </c>
      <c r="G184" s="7" t="str">
        <f t="shared" si="11"/>
        <v/>
      </c>
      <c r="H184" s="457">
        <v>40</v>
      </c>
      <c r="I184" s="433" t="s">
        <v>17</v>
      </c>
    </row>
    <row r="185" spans="1:9" s="6" customFormat="1" ht="18" customHeight="1" x14ac:dyDescent="0.15">
      <c r="A185" s="865"/>
      <c r="B185" s="870" t="s">
        <v>18</v>
      </c>
      <c r="C185" s="870"/>
      <c r="D185" s="870"/>
      <c r="E185" s="45" t="str">
        <f>IF('④別表２（エネ管工場等）'!F209="","",ROUND('④別表２（エネ管工場等）'!F209,0))</f>
        <v/>
      </c>
      <c r="F185" s="433" t="s">
        <v>16</v>
      </c>
      <c r="G185" s="7" t="str">
        <f t="shared" si="11"/>
        <v/>
      </c>
      <c r="H185" s="456">
        <v>34.1</v>
      </c>
      <c r="I185" s="433" t="s">
        <v>17</v>
      </c>
    </row>
    <row r="186" spans="1:9" s="6" customFormat="1" ht="18" customHeight="1" x14ac:dyDescent="0.15">
      <c r="A186" s="865"/>
      <c r="B186" s="889" t="s">
        <v>19</v>
      </c>
      <c r="C186" s="890" t="s">
        <v>20</v>
      </c>
      <c r="D186" s="891"/>
      <c r="E186" s="45" t="str">
        <f>IF('④別表２（エネ管工場等）'!F210="","",ROUND('④別表２（エネ管工場等）'!F210,0))</f>
        <v/>
      </c>
      <c r="F186" s="433" t="s">
        <v>16</v>
      </c>
      <c r="G186" s="7" t="str">
        <f t="shared" si="11"/>
        <v/>
      </c>
      <c r="H186" s="456">
        <v>50.1</v>
      </c>
      <c r="I186" s="433" t="s">
        <v>91</v>
      </c>
    </row>
    <row r="187" spans="1:9" s="6" customFormat="1" ht="18" customHeight="1" x14ac:dyDescent="0.15">
      <c r="A187" s="865"/>
      <c r="B187" s="889"/>
      <c r="C187" s="890" t="s">
        <v>21</v>
      </c>
      <c r="D187" s="891"/>
      <c r="E187" s="45" t="str">
        <f>IF('④別表２（エネ管工場等）'!F211="","",ROUND('④別表２（エネ管工場等）'!F211,0))</f>
        <v/>
      </c>
      <c r="F187" s="433" t="s">
        <v>65</v>
      </c>
      <c r="G187" s="7" t="str">
        <f t="shared" si="11"/>
        <v/>
      </c>
      <c r="H187" s="456">
        <v>46.1</v>
      </c>
      <c r="I187" s="433" t="s">
        <v>75</v>
      </c>
    </row>
    <row r="188" spans="1:9" s="6" customFormat="1" ht="18" customHeight="1" x14ac:dyDescent="0.15">
      <c r="A188" s="865"/>
      <c r="B188" s="889" t="s">
        <v>403</v>
      </c>
      <c r="C188" s="890" t="s">
        <v>22</v>
      </c>
      <c r="D188" s="891"/>
      <c r="E188" s="45" t="str">
        <f>IF('④別表２（エネ管工場等）'!F212="","",ROUND('④別表２（エネ管工場等）'!F212,0))</f>
        <v/>
      </c>
      <c r="F188" s="433" t="s">
        <v>16</v>
      </c>
      <c r="G188" s="7" t="str">
        <f t="shared" si="11"/>
        <v/>
      </c>
      <c r="H188" s="456">
        <v>54.7</v>
      </c>
      <c r="I188" s="433" t="s">
        <v>91</v>
      </c>
    </row>
    <row r="189" spans="1:9" s="6" customFormat="1" ht="18" customHeight="1" x14ac:dyDescent="0.15">
      <c r="A189" s="865"/>
      <c r="B189" s="889"/>
      <c r="C189" s="895" t="s">
        <v>93</v>
      </c>
      <c r="D189" s="896"/>
      <c r="E189" s="45" t="str">
        <f>IF('④別表２（エネ管工場等）'!F213="","",ROUND('④別表２（エネ管工場等）'!F213,0))</f>
        <v/>
      </c>
      <c r="F189" s="433" t="s">
        <v>65</v>
      </c>
      <c r="G189" s="7" t="str">
        <f t="shared" si="11"/>
        <v/>
      </c>
      <c r="H189" s="456">
        <v>38.4</v>
      </c>
      <c r="I189" s="433" t="s">
        <v>75</v>
      </c>
    </row>
    <row r="190" spans="1:9" s="6" customFormat="1" ht="18" customHeight="1" x14ac:dyDescent="0.15">
      <c r="A190" s="865"/>
      <c r="B190" s="870" t="s">
        <v>23</v>
      </c>
      <c r="C190" s="892" t="str">
        <f>IF('④別表２（エネ管工場等）'!C214="","",'④別表２（エネ管工場等）'!C214)</f>
        <v>原料炭</v>
      </c>
      <c r="D190" s="894" t="str">
        <f>IF('④別表２（エネ管工場等）'!E190="","",ROUND('④別表２（エネ管工場等）'!E190,0))</f>
        <v/>
      </c>
      <c r="E190" s="45" t="str">
        <f>IF('④別表２（エネ管工場等）'!F214="","",ROUND('④別表２（エネ管工場等）'!F214,0))</f>
        <v/>
      </c>
      <c r="F190" s="433" t="s">
        <v>16</v>
      </c>
      <c r="G190" s="7" t="str">
        <f t="shared" si="11"/>
        <v/>
      </c>
      <c r="H190" s="458">
        <v>28.7</v>
      </c>
      <c r="I190" s="433" t="s">
        <v>17</v>
      </c>
    </row>
    <row r="191" spans="1:9" s="6" customFormat="1" ht="18" customHeight="1" x14ac:dyDescent="0.15">
      <c r="A191" s="865"/>
      <c r="B191" s="870"/>
      <c r="C191" s="892" t="str">
        <f>IF('④別表２（エネ管工場等）'!C215="","",'④別表２（エネ管工場等）'!C215)</f>
        <v>一般炭</v>
      </c>
      <c r="D191" s="894" t="str">
        <f>IF('④別表２（エネ管工場等）'!E191="","",ROUND('④別表２（エネ管工場等）'!E191,0))</f>
        <v/>
      </c>
      <c r="E191" s="45" t="str">
        <f>IF('④別表２（エネ管工場等）'!F215="","",ROUND('④別表２（エネ管工場等）'!F215,0))</f>
        <v/>
      </c>
      <c r="F191" s="433" t="s">
        <v>16</v>
      </c>
      <c r="G191" s="7" t="str">
        <f t="shared" si="11"/>
        <v/>
      </c>
      <c r="H191" s="456">
        <v>26.1</v>
      </c>
      <c r="I191" s="433" t="s">
        <v>17</v>
      </c>
    </row>
    <row r="192" spans="1:9" s="6" customFormat="1" ht="18" customHeight="1" x14ac:dyDescent="0.15">
      <c r="A192" s="865"/>
      <c r="B192" s="870"/>
      <c r="C192" s="890" t="s">
        <v>25</v>
      </c>
      <c r="D192" s="891"/>
      <c r="E192" s="45" t="str">
        <f>IF('④別表２（エネ管工場等）'!F216="","",ROUND('④別表２（エネ管工場等）'!F216,0))</f>
        <v/>
      </c>
      <c r="F192" s="433" t="s">
        <v>16</v>
      </c>
      <c r="G192" s="7" t="str">
        <f t="shared" si="11"/>
        <v/>
      </c>
      <c r="H192" s="456">
        <v>27.8</v>
      </c>
      <c r="I192" s="433" t="s">
        <v>17</v>
      </c>
    </row>
    <row r="193" spans="1:9" s="6" customFormat="1" ht="18" customHeight="1" x14ac:dyDescent="0.15">
      <c r="A193" s="865"/>
      <c r="B193" s="870" t="s">
        <v>26</v>
      </c>
      <c r="C193" s="870"/>
      <c r="D193" s="870"/>
      <c r="E193" s="45" t="str">
        <f>IF('④別表２（エネ管工場等）'!F217="","",ROUND('④別表２（エネ管工場等）'!F217,0))</f>
        <v/>
      </c>
      <c r="F193" s="433" t="s">
        <v>16</v>
      </c>
      <c r="G193" s="7" t="str">
        <f t="shared" si="11"/>
        <v/>
      </c>
      <c r="H193" s="457">
        <v>29</v>
      </c>
      <c r="I193" s="433" t="s">
        <v>17</v>
      </c>
    </row>
    <row r="194" spans="1:9" s="6" customFormat="1" ht="18" customHeight="1" x14ac:dyDescent="0.15">
      <c r="A194" s="865"/>
      <c r="B194" s="870" t="s">
        <v>27</v>
      </c>
      <c r="C194" s="870"/>
      <c r="D194" s="870"/>
      <c r="E194" s="45" t="str">
        <f>IF('④別表２（エネ管工場等）'!F218="","",ROUND('④別表２（エネ管工場等）'!F218,0))</f>
        <v/>
      </c>
      <c r="F194" s="433" t="s">
        <v>16</v>
      </c>
      <c r="G194" s="7" t="str">
        <f t="shared" si="11"/>
        <v/>
      </c>
      <c r="H194" s="456">
        <v>37.299999999999997</v>
      </c>
      <c r="I194" s="433" t="s">
        <v>17</v>
      </c>
    </row>
    <row r="195" spans="1:9" s="6" customFormat="1" ht="18" customHeight="1" x14ac:dyDescent="0.15">
      <c r="A195" s="865"/>
      <c r="B195" s="870" t="s">
        <v>28</v>
      </c>
      <c r="C195" s="870"/>
      <c r="D195" s="870"/>
      <c r="E195" s="45" t="str">
        <f>IF('④別表２（エネ管工場等）'!F219="","",ROUND('④別表２（エネ管工場等）'!F219,0))</f>
        <v/>
      </c>
      <c r="F195" s="433" t="s">
        <v>65</v>
      </c>
      <c r="G195" s="7" t="str">
        <f t="shared" si="11"/>
        <v/>
      </c>
      <c r="H195" s="456">
        <v>18.399999999999999</v>
      </c>
      <c r="I195" s="433" t="s">
        <v>75</v>
      </c>
    </row>
    <row r="196" spans="1:9" s="6" customFormat="1" ht="18" customHeight="1" x14ac:dyDescent="0.15">
      <c r="A196" s="865"/>
      <c r="B196" s="870" t="s">
        <v>29</v>
      </c>
      <c r="C196" s="870"/>
      <c r="D196" s="870"/>
      <c r="E196" s="45" t="str">
        <f>IF('④別表２（エネ管工場等）'!F220="","",ROUND('④別表２（エネ管工場等）'!F220,0))</f>
        <v/>
      </c>
      <c r="F196" s="433" t="s">
        <v>65</v>
      </c>
      <c r="G196" s="7" t="str">
        <f t="shared" si="11"/>
        <v/>
      </c>
      <c r="H196" s="456">
        <v>3.23</v>
      </c>
      <c r="I196" s="433" t="s">
        <v>75</v>
      </c>
    </row>
    <row r="197" spans="1:9" s="6" customFormat="1" ht="18" customHeight="1" x14ac:dyDescent="0.15">
      <c r="A197" s="865"/>
      <c r="B197" s="870" t="s">
        <v>30</v>
      </c>
      <c r="C197" s="870"/>
      <c r="D197" s="870"/>
      <c r="E197" s="45" t="str">
        <f>IF('④別表２（エネ管工場等）'!F221="","",ROUND('④別表２（エネ管工場等）'!F221,0))</f>
        <v/>
      </c>
      <c r="F197" s="433" t="s">
        <v>372</v>
      </c>
      <c r="G197" s="7" t="str">
        <f t="shared" si="11"/>
        <v/>
      </c>
      <c r="H197" s="456">
        <v>7.53</v>
      </c>
      <c r="I197" s="433" t="s">
        <v>75</v>
      </c>
    </row>
    <row r="198" spans="1:9" s="6" customFormat="1" ht="18" customHeight="1" x14ac:dyDescent="0.15">
      <c r="A198" s="865"/>
      <c r="B198" s="879" t="s">
        <v>405</v>
      </c>
      <c r="C198" s="871" t="str">
        <f>IF('④別表２（エネ管工場等）'!C222="","",'④別表２（エネ管工場等）'!C222)</f>
        <v/>
      </c>
      <c r="D198" s="872" t="str">
        <f>IF('④別表２（エネ管工場等）'!E198="","",ROUND('④別表２（エネ管工場等）'!E198,0))</f>
        <v/>
      </c>
      <c r="E198" s="45" t="str">
        <f>IF('④別表２（エネ管工場等）'!F222="","",ROUND('④別表２（エネ管工場等）'!F222,0))</f>
        <v/>
      </c>
      <c r="F198" s="465" t="str">
        <f>IF('④別表２（エネ管工場等）'!G222="","",'④別表２（エネ管工場等）'!G222)</f>
        <v/>
      </c>
      <c r="G198" s="86" t="str">
        <f t="shared" ref="G198:G200" si="12">IF(E198="","",ROUND(E198*H198,0))</f>
        <v/>
      </c>
      <c r="H198" s="464" t="str">
        <f>IF('④別表２（エネ管工場等）'!P222="","",'④別表２（エネ管工場等）'!P222)</f>
        <v/>
      </c>
      <c r="I198" s="460" t="str">
        <f>IF('④別表２（エネ管工場等）'!Q222="","",'④別表２（エネ管工場等）'!Q222)</f>
        <v/>
      </c>
    </row>
    <row r="199" spans="1:9" s="6" customFormat="1" ht="18" customHeight="1" x14ac:dyDescent="0.15">
      <c r="A199" s="865"/>
      <c r="B199" s="880"/>
      <c r="C199" s="871" t="str">
        <f>IF('④別表２（エネ管工場等）'!C223="","",'④別表２（エネ管工場等）'!C223)</f>
        <v/>
      </c>
      <c r="D199" s="872" t="str">
        <f>IF('④別表２（エネ管工場等）'!E199="","",ROUND('④別表２（エネ管工場等）'!E199,0))</f>
        <v/>
      </c>
      <c r="E199" s="45" t="str">
        <f>IF('④別表２（エネ管工場等）'!F223="","",ROUND('④別表２（エネ管工場等）'!F223,0))</f>
        <v/>
      </c>
      <c r="F199" s="465" t="str">
        <f>IF('④別表２（エネ管工場等）'!G223="","",'④別表２（エネ管工場等）'!G223)</f>
        <v/>
      </c>
      <c r="G199" s="86" t="str">
        <f t="shared" ref="G199" si="13">IF(E199="","",ROUND(E199*H199,0))</f>
        <v/>
      </c>
      <c r="H199" s="464" t="str">
        <f>IF('④別表２（エネ管工場等）'!P223="","",'④別表２（エネ管工場等）'!P223)</f>
        <v/>
      </c>
      <c r="I199" s="460" t="str">
        <f>IF('④別表２（エネ管工場等）'!Q223="","",'④別表２（エネ管工場等）'!Q223)</f>
        <v/>
      </c>
    </row>
    <row r="200" spans="1:9" s="6" customFormat="1" ht="18" customHeight="1" x14ac:dyDescent="0.15">
      <c r="A200" s="865"/>
      <c r="B200" s="880"/>
      <c r="C200" s="871" t="str">
        <f>IF('④別表２（エネ管工場等）'!C224="","",'④別表２（エネ管工場等）'!C224)</f>
        <v/>
      </c>
      <c r="D200" s="872" t="str">
        <f>IF('④別表２（エネ管工場等）'!E200="","",ROUND('④別表２（エネ管工場等）'!E200,0))</f>
        <v/>
      </c>
      <c r="E200" s="45" t="str">
        <f>IF('④別表２（エネ管工場等）'!F224="","",ROUND('④別表２（エネ管工場等）'!F224,0))</f>
        <v/>
      </c>
      <c r="F200" s="465" t="str">
        <f>IF('④別表２（エネ管工場等）'!G224="","",'④別表２（エネ管工場等）'!G224)</f>
        <v/>
      </c>
      <c r="G200" s="86" t="str">
        <f t="shared" si="12"/>
        <v/>
      </c>
      <c r="H200" s="464" t="str">
        <f>IF('④別表２（エネ管工場等）'!P224="","",'④別表２（エネ管工場等）'!P224)</f>
        <v/>
      </c>
      <c r="I200" s="460" t="str">
        <f>IF('④別表２（エネ管工場等）'!Q224="","",'④別表２（エネ管工場等）'!Q224)</f>
        <v/>
      </c>
    </row>
    <row r="201" spans="1:9" s="6" customFormat="1" ht="18" customHeight="1" x14ac:dyDescent="0.15">
      <c r="A201" s="865"/>
      <c r="B201" s="880"/>
      <c r="C201" s="871" t="str">
        <f>IF('④別表２（エネ管工場等）'!C225="","",'④別表２（エネ管工場等）'!C225)</f>
        <v/>
      </c>
      <c r="D201" s="872" t="str">
        <f>IF('④別表２（エネ管工場等）'!E201="","",ROUND('④別表２（エネ管工場等）'!E201,0))</f>
        <v/>
      </c>
      <c r="E201" s="45" t="str">
        <f>IF('④別表２（エネ管工場等）'!F225="","",ROUND('④別表２（エネ管工場等）'!F225,0))</f>
        <v/>
      </c>
      <c r="F201" s="465" t="str">
        <f>IF('④別表２（エネ管工場等）'!G225="","",'④別表２（エネ管工場等）'!G225)</f>
        <v/>
      </c>
      <c r="G201" s="86" t="str">
        <f t="shared" ref="G201:G207" si="14">IF(E201="","",ROUND(E201*H201,0))</f>
        <v/>
      </c>
      <c r="H201" s="464" t="str">
        <f>IF('④別表２（エネ管工場等）'!P225="","",'④別表２（エネ管工場等）'!P225)</f>
        <v/>
      </c>
      <c r="I201" s="460" t="str">
        <f>IF('④別表２（エネ管工場等）'!Q225="","",'④別表２（エネ管工場等）'!Q225)</f>
        <v/>
      </c>
    </row>
    <row r="202" spans="1:9" s="6" customFormat="1" ht="18" customHeight="1" x14ac:dyDescent="0.15">
      <c r="A202" s="865"/>
      <c r="B202" s="881"/>
      <c r="C202" s="871" t="str">
        <f>IF('④別表２（エネ管工場等）'!C226="","",'④別表２（エネ管工場等）'!C226)</f>
        <v/>
      </c>
      <c r="D202" s="872" t="str">
        <f>IF('④別表２（エネ管工場等）'!E202="","",ROUND('④別表２（エネ管工場等）'!E202,0))</f>
        <v/>
      </c>
      <c r="E202" s="45" t="str">
        <f>IF('④別表２（エネ管工場等）'!F226="","",ROUND('④別表２（エネ管工場等）'!F226,0))</f>
        <v/>
      </c>
      <c r="F202" s="465" t="str">
        <f>IF('④別表２（エネ管工場等）'!G226="","",'④別表２（エネ管工場等）'!G226)</f>
        <v/>
      </c>
      <c r="G202" s="86" t="str">
        <f t="shared" si="14"/>
        <v/>
      </c>
      <c r="H202" s="464" t="str">
        <f>IF('④別表２（エネ管工場等）'!P226="","",'④別表２（エネ管工場等）'!P226)</f>
        <v/>
      </c>
      <c r="I202" s="460" t="str">
        <f>IF('④別表２（エネ管工場等）'!Q226="","",'④別表２（エネ管工場等）'!Q226)</f>
        <v/>
      </c>
    </row>
    <row r="203" spans="1:9" s="6" customFormat="1" ht="18" customHeight="1" x14ac:dyDescent="0.15">
      <c r="A203" s="865"/>
      <c r="B203" s="873" t="s">
        <v>31</v>
      </c>
      <c r="C203" s="874"/>
      <c r="D203" s="875"/>
      <c r="E203" s="45" t="str">
        <f>IF('④別表２（エネ管工場等）'!F231="","",ROUND('④別表２（エネ管工場等）'!F231,0))</f>
        <v/>
      </c>
      <c r="F203" s="433" t="s">
        <v>65</v>
      </c>
      <c r="G203" s="7" t="str">
        <f t="shared" ref="G203" si="15">IF(E203="","",ROUND(E203*H203,0))</f>
        <v/>
      </c>
      <c r="H203" s="75">
        <v>46</v>
      </c>
      <c r="I203" s="433" t="s">
        <v>75</v>
      </c>
    </row>
    <row r="204" spans="1:9" s="6" customFormat="1" ht="18" customHeight="1" x14ac:dyDescent="0.15">
      <c r="A204" s="865"/>
      <c r="B204" s="870" t="s">
        <v>32</v>
      </c>
      <c r="C204" s="870"/>
      <c r="D204" s="870"/>
      <c r="E204" s="45" t="str">
        <f>IF('④別表２（エネ管工場等）'!F236="","",ROUND('④別表２（エネ管工場等）'!F236,0))</f>
        <v/>
      </c>
      <c r="F204" s="433" t="s">
        <v>33</v>
      </c>
      <c r="G204" s="7" t="str">
        <f t="shared" si="14"/>
        <v/>
      </c>
      <c r="H204" s="76">
        <v>1.17</v>
      </c>
      <c r="I204" s="433" t="s">
        <v>34</v>
      </c>
    </row>
    <row r="205" spans="1:9" s="6" customFormat="1" ht="18" customHeight="1" x14ac:dyDescent="0.15">
      <c r="A205" s="865"/>
      <c r="B205" s="870" t="s">
        <v>35</v>
      </c>
      <c r="C205" s="870"/>
      <c r="D205" s="870"/>
      <c r="E205" s="45" t="str">
        <f>IF('④別表２（エネ管工場等）'!F237="","",ROUND('④別表２（エネ管工場等）'!F237,0))</f>
        <v/>
      </c>
      <c r="F205" s="433" t="s">
        <v>33</v>
      </c>
      <c r="G205" s="7" t="str">
        <f t="shared" si="14"/>
        <v/>
      </c>
      <c r="H205" s="76">
        <v>1.19</v>
      </c>
      <c r="I205" s="433" t="s">
        <v>34</v>
      </c>
    </row>
    <row r="206" spans="1:9" s="6" customFormat="1" ht="18" customHeight="1" x14ac:dyDescent="0.15">
      <c r="A206" s="865"/>
      <c r="B206" s="870" t="s">
        <v>36</v>
      </c>
      <c r="C206" s="870"/>
      <c r="D206" s="870"/>
      <c r="E206" s="45" t="str">
        <f>IF('④別表２（エネ管工場等）'!F238="","",ROUND('④別表２（エネ管工場等）'!F238,0))</f>
        <v/>
      </c>
      <c r="F206" s="433" t="s">
        <v>33</v>
      </c>
      <c r="G206" s="7" t="str">
        <f t="shared" si="14"/>
        <v/>
      </c>
      <c r="H206" s="76">
        <v>1.19</v>
      </c>
      <c r="I206" s="433" t="s">
        <v>34</v>
      </c>
    </row>
    <row r="207" spans="1:9" s="6" customFormat="1" ht="18" customHeight="1" x14ac:dyDescent="0.15">
      <c r="A207" s="865"/>
      <c r="B207" s="870" t="s">
        <v>37</v>
      </c>
      <c r="C207" s="870"/>
      <c r="D207" s="870"/>
      <c r="E207" s="45" t="str">
        <f>IF('④別表２（エネ管工場等）'!F239="","",ROUND('④別表２（エネ管工場等）'!F239,0))</f>
        <v/>
      </c>
      <c r="F207" s="433" t="s">
        <v>33</v>
      </c>
      <c r="G207" s="7" t="str">
        <f t="shared" si="14"/>
        <v/>
      </c>
      <c r="H207" s="76">
        <v>1.19</v>
      </c>
      <c r="I207" s="433" t="s">
        <v>34</v>
      </c>
    </row>
    <row r="208" spans="1:9" s="6" customFormat="1" ht="18" customHeight="1" x14ac:dyDescent="0.15">
      <c r="A208" s="866"/>
      <c r="B208" s="861" t="s">
        <v>54</v>
      </c>
      <c r="C208" s="862"/>
      <c r="D208" s="863"/>
      <c r="E208" s="8"/>
      <c r="F208" s="8"/>
      <c r="G208" s="7" t="str">
        <f>IF(SUM(G176:G207)=0,"",SUM(G176:G207))</f>
        <v/>
      </c>
      <c r="H208" s="9"/>
      <c r="I208" s="10"/>
    </row>
    <row r="209" spans="1:9" s="6" customFormat="1" ht="18" customHeight="1" x14ac:dyDescent="0.15">
      <c r="A209" s="864" t="s">
        <v>38</v>
      </c>
      <c r="B209" s="885" t="s">
        <v>397</v>
      </c>
      <c r="C209" s="886"/>
      <c r="D209" s="11" t="s">
        <v>39</v>
      </c>
      <c r="E209" s="45" t="str">
        <f>IF('④別表２（エネ管工場等）'!F244="","",ROUND('④別表２（エネ管工場等）'!F244,0))</f>
        <v/>
      </c>
      <c r="F209" s="433" t="s">
        <v>95</v>
      </c>
      <c r="G209" s="7" t="str">
        <f>IF(E209="","",ROUND(E209*H209,0))</f>
        <v/>
      </c>
      <c r="H209" s="456">
        <v>8.64</v>
      </c>
      <c r="I209" s="433" t="s">
        <v>96</v>
      </c>
    </row>
    <row r="210" spans="1:9" s="6" customFormat="1" ht="18" customHeight="1" x14ac:dyDescent="0.15">
      <c r="A210" s="865"/>
      <c r="B210" s="887"/>
      <c r="C210" s="888"/>
      <c r="D210" s="11" t="s">
        <v>40</v>
      </c>
      <c r="E210" s="45" t="str">
        <f>IF('④別表２（エネ管工場等）'!F246="","",ROUND('④別表２（エネ管工場等）'!F246,0))</f>
        <v/>
      </c>
      <c r="F210" s="433" t="s">
        <v>95</v>
      </c>
      <c r="G210" s="7" t="str">
        <f>IF(E210="","",ROUND(E210*H210,0))</f>
        <v/>
      </c>
      <c r="H210" s="456">
        <v>8.64</v>
      </c>
      <c r="I210" s="433" t="s">
        <v>96</v>
      </c>
    </row>
    <row r="211" spans="1:9" s="6" customFormat="1" ht="18" customHeight="1" x14ac:dyDescent="0.15">
      <c r="A211" s="865"/>
      <c r="B211" s="867" t="s">
        <v>41</v>
      </c>
      <c r="C211" s="890" t="s">
        <v>42</v>
      </c>
      <c r="D211" s="891"/>
      <c r="E211" s="45" t="str">
        <f>IF('④別表２（エネ管工場等）'!F248="","",ROUND('④別表２（エネ管工場等）'!F248,0))</f>
        <v/>
      </c>
      <c r="F211" s="433" t="s">
        <v>95</v>
      </c>
      <c r="G211" s="7" t="str">
        <f>IF(E211="","",ROUND(E211*H211,0))</f>
        <v/>
      </c>
      <c r="H211" s="459"/>
      <c r="I211" s="433" t="s">
        <v>96</v>
      </c>
    </row>
    <row r="212" spans="1:9" s="6" customFormat="1" ht="18" customHeight="1" x14ac:dyDescent="0.15">
      <c r="A212" s="865"/>
      <c r="B212" s="868"/>
      <c r="C212" s="915" t="s">
        <v>43</v>
      </c>
      <c r="D212" s="916"/>
      <c r="E212" s="45" t="str">
        <f>IF('④別表２（エネ管工場等）'!F249="","",ROUND('④別表２（エネ管工場等）'!F249,0))</f>
        <v/>
      </c>
      <c r="F212" s="433" t="s">
        <v>95</v>
      </c>
      <c r="G212" s="9"/>
      <c r="H212" s="9"/>
      <c r="I212" s="433" t="s">
        <v>96</v>
      </c>
    </row>
    <row r="213" spans="1:9" s="6" customFormat="1" ht="18" customHeight="1" thickBot="1" x14ac:dyDescent="0.2">
      <c r="A213" s="866"/>
      <c r="B213" s="861" t="s">
        <v>55</v>
      </c>
      <c r="C213" s="862"/>
      <c r="D213" s="863"/>
      <c r="E213" s="8"/>
      <c r="F213" s="8"/>
      <c r="G213" s="26" t="str">
        <f>IF(SUM(G209:G211)=0,"",SUM(G209:G211))</f>
        <v/>
      </c>
      <c r="H213" s="9"/>
      <c r="I213" s="10"/>
    </row>
    <row r="214" spans="1:9" s="6" customFormat="1" ht="18" customHeight="1" thickBot="1" x14ac:dyDescent="0.2">
      <c r="A214" s="861" t="s">
        <v>44</v>
      </c>
      <c r="B214" s="862"/>
      <c r="C214" s="862"/>
      <c r="D214" s="862"/>
      <c r="E214" s="863"/>
      <c r="F214" s="24"/>
      <c r="G214" s="27" t="str">
        <f>IF(SUM(G208,G213)=0,"",SUM(G208,G213))</f>
        <v/>
      </c>
      <c r="H214" s="25"/>
      <c r="I214" s="10"/>
    </row>
    <row r="215" spans="1:9" s="6" customFormat="1" ht="18" customHeight="1" thickBot="1" x14ac:dyDescent="0.2"/>
    <row r="216" spans="1:9" s="6" customFormat="1" ht="18" customHeight="1" thickBot="1" x14ac:dyDescent="0.2">
      <c r="A216" s="882" t="s">
        <v>45</v>
      </c>
      <c r="B216" s="883"/>
      <c r="C216" s="883"/>
      <c r="D216" s="883"/>
      <c r="E216" s="883"/>
      <c r="F216" s="883"/>
      <c r="G216" s="28" t="str">
        <f>IF(G214="","",G214*0.0258)</f>
        <v/>
      </c>
    </row>
    <row r="225" spans="1:12" s="33" customFormat="1" ht="18" customHeight="1" x14ac:dyDescent="0.15">
      <c r="A225" s="87" t="s">
        <v>517</v>
      </c>
      <c r="B225" s="59"/>
      <c r="C225" s="59"/>
      <c r="D225" s="59"/>
      <c r="E225" s="59"/>
      <c r="F225" s="59"/>
      <c r="G225" s="59"/>
      <c r="H225" s="59"/>
      <c r="I225" s="59"/>
      <c r="J225" s="59"/>
      <c r="K225" s="34"/>
      <c r="L225" s="35"/>
    </row>
    <row r="226" spans="1:12" s="33" customFormat="1" ht="18" customHeight="1" x14ac:dyDescent="0.15">
      <c r="A226" s="87"/>
      <c r="B226" s="59"/>
      <c r="C226" s="59"/>
      <c r="D226" s="59"/>
      <c r="E226" s="59"/>
      <c r="F226" s="59"/>
      <c r="G226" s="59"/>
      <c r="H226" s="59"/>
      <c r="I226" s="59"/>
      <c r="J226" s="59"/>
      <c r="K226" s="34"/>
      <c r="L226" s="35"/>
    </row>
    <row r="227" spans="1:12" s="35" customFormat="1" ht="18" customHeight="1" x14ac:dyDescent="0.15">
      <c r="A227" s="88" t="str">
        <f>A3</f>
        <v>（令和</v>
      </c>
      <c r="B227" s="89">
        <f>IF('④別表２（エネ管工場等）'!$C$3="","",'④別表２（エネ管工場等）'!$C$3)</f>
        <v>5</v>
      </c>
      <c r="C227" s="90" t="s">
        <v>111</v>
      </c>
      <c r="E227" s="88" t="s">
        <v>112</v>
      </c>
      <c r="F227" s="892" t="str">
        <f>IF('③（別紙１）事業所一覧'!B11="","",CONCATENATE(①基本情報!C4," ",'③（別紙１）事業所一覧'!B11))</f>
        <v/>
      </c>
      <c r="G227" s="893"/>
      <c r="H227" s="893"/>
      <c r="I227" s="894"/>
      <c r="J227" s="156"/>
      <c r="K227" s="34"/>
    </row>
    <row r="228" spans="1:12" s="35" customFormat="1" ht="18" customHeight="1" x14ac:dyDescent="0.15">
      <c r="A228" s="157"/>
      <c r="B228" s="158"/>
      <c r="C228" s="158"/>
      <c r="D228" s="159"/>
      <c r="E228" s="157"/>
      <c r="F228" s="159"/>
      <c r="G228" s="159"/>
      <c r="H228" s="159"/>
      <c r="I228" s="159"/>
      <c r="J228" s="160"/>
      <c r="K228" s="34"/>
    </row>
    <row r="229" spans="1:12" s="6" customFormat="1" ht="18" customHeight="1" x14ac:dyDescent="0.15">
      <c r="A229" s="884" t="s">
        <v>0</v>
      </c>
      <c r="B229" s="884"/>
      <c r="C229" s="884"/>
      <c r="D229" s="884"/>
      <c r="E229" s="861" t="s">
        <v>1</v>
      </c>
      <c r="F229" s="862"/>
      <c r="G229" s="863"/>
      <c r="H229" s="861" t="s">
        <v>2</v>
      </c>
      <c r="I229" s="863"/>
      <c r="J229" s="15"/>
      <c r="K229" s="16"/>
    </row>
    <row r="230" spans="1:12" s="6" customFormat="1" ht="18" customHeight="1" x14ac:dyDescent="0.15">
      <c r="A230" s="884"/>
      <c r="B230" s="884"/>
      <c r="C230" s="884"/>
      <c r="D230" s="884"/>
      <c r="E230" s="3" t="s">
        <v>3</v>
      </c>
      <c r="F230" s="884" t="s">
        <v>83</v>
      </c>
      <c r="G230" s="3" t="s">
        <v>4</v>
      </c>
      <c r="H230" s="3" t="s">
        <v>3</v>
      </c>
      <c r="I230" s="884" t="s">
        <v>83</v>
      </c>
    </row>
    <row r="231" spans="1:12" s="6" customFormat="1" ht="18" customHeight="1" x14ac:dyDescent="0.15">
      <c r="A231" s="884"/>
      <c r="B231" s="884"/>
      <c r="C231" s="884"/>
      <c r="D231" s="884"/>
      <c r="E231" s="4" t="s">
        <v>85</v>
      </c>
      <c r="F231" s="884"/>
      <c r="G231" s="4" t="s">
        <v>88</v>
      </c>
      <c r="H231" s="4" t="s">
        <v>86</v>
      </c>
      <c r="I231" s="884"/>
    </row>
    <row r="232" spans="1:12" s="6" customFormat="1" ht="18" customHeight="1" x14ac:dyDescent="0.15">
      <c r="A232" s="864" t="s">
        <v>6</v>
      </c>
      <c r="B232" s="869" t="s">
        <v>118</v>
      </c>
      <c r="C232" s="869"/>
      <c r="D232" s="869"/>
      <c r="E232" s="45" t="str">
        <f>IF('④別表２（エネ管工場等）'!F264="","",ROUND('④別表２（エネ管工場等）'!F264,0))</f>
        <v/>
      </c>
      <c r="F232" s="433" t="s">
        <v>7</v>
      </c>
      <c r="G232" s="7" t="str">
        <f>IF(E232="","",ROUND(E232*H232,0))</f>
        <v/>
      </c>
      <c r="H232" s="456">
        <v>38.299999999999997</v>
      </c>
      <c r="I232" s="433" t="s">
        <v>8</v>
      </c>
    </row>
    <row r="233" spans="1:12" s="6" customFormat="1" ht="18" customHeight="1" x14ac:dyDescent="0.15">
      <c r="A233" s="865"/>
      <c r="B233" s="870" t="s">
        <v>9</v>
      </c>
      <c r="C233" s="870"/>
      <c r="D233" s="870"/>
      <c r="E233" s="45" t="str">
        <f>IF('④別表２（エネ管工場等）'!F265="","",ROUND('④別表２（エネ管工場等）'!F265,0))</f>
        <v/>
      </c>
      <c r="F233" s="433" t="s">
        <v>7</v>
      </c>
      <c r="G233" s="7" t="str">
        <f t="shared" ref="G233:G253" si="16">IF(E233="","",ROUND(E233*H233,0))</f>
        <v/>
      </c>
      <c r="H233" s="456">
        <v>34.799999999999997</v>
      </c>
      <c r="I233" s="433" t="s">
        <v>8</v>
      </c>
    </row>
    <row r="234" spans="1:12" s="6" customFormat="1" ht="18" customHeight="1" x14ac:dyDescent="0.15">
      <c r="A234" s="865"/>
      <c r="B234" s="870" t="s">
        <v>90</v>
      </c>
      <c r="C234" s="870"/>
      <c r="D234" s="870"/>
      <c r="E234" s="45" t="str">
        <f>IF('④別表２（エネ管工場等）'!F266="","",ROUND('④別表２（エネ管工場等）'!F266,0))</f>
        <v/>
      </c>
      <c r="F234" s="433" t="s">
        <v>7</v>
      </c>
      <c r="G234" s="7" t="str">
        <f t="shared" si="16"/>
        <v/>
      </c>
      <c r="H234" s="456">
        <v>33.4</v>
      </c>
      <c r="I234" s="433" t="s">
        <v>8</v>
      </c>
    </row>
    <row r="235" spans="1:12" s="6" customFormat="1" ht="18" customHeight="1" x14ac:dyDescent="0.15">
      <c r="A235" s="865"/>
      <c r="B235" s="870" t="s">
        <v>10</v>
      </c>
      <c r="C235" s="870"/>
      <c r="D235" s="870"/>
      <c r="E235" s="45" t="str">
        <f>IF('④別表２（エネ管工場等）'!F267="","",ROUND('④別表２（エネ管工場等）'!F267,0))</f>
        <v/>
      </c>
      <c r="F235" s="433" t="s">
        <v>7</v>
      </c>
      <c r="G235" s="7" t="str">
        <f t="shared" si="16"/>
        <v/>
      </c>
      <c r="H235" s="456">
        <v>33.299999999999997</v>
      </c>
      <c r="I235" s="433" t="s">
        <v>8</v>
      </c>
    </row>
    <row r="236" spans="1:12" s="6" customFormat="1" ht="18" customHeight="1" x14ac:dyDescent="0.15">
      <c r="A236" s="865"/>
      <c r="B236" s="870" t="s">
        <v>11</v>
      </c>
      <c r="C236" s="870"/>
      <c r="D236" s="870"/>
      <c r="E236" s="45" t="str">
        <f>IF('④別表２（エネ管工場等）'!F268="","",ROUND('④別表２（エネ管工場等）'!F268,0))</f>
        <v/>
      </c>
      <c r="F236" s="433" t="s">
        <v>7</v>
      </c>
      <c r="G236" s="7" t="str">
        <f t="shared" si="16"/>
        <v/>
      </c>
      <c r="H236" s="456">
        <v>36.5</v>
      </c>
      <c r="I236" s="433" t="s">
        <v>8</v>
      </c>
    </row>
    <row r="237" spans="1:12" s="6" customFormat="1" ht="18" customHeight="1" x14ac:dyDescent="0.15">
      <c r="A237" s="865"/>
      <c r="B237" s="870" t="s">
        <v>12</v>
      </c>
      <c r="C237" s="870"/>
      <c r="D237" s="870"/>
      <c r="E237" s="45" t="str">
        <f>IF('④別表２（エネ管工場等）'!F269="","",ROUND('④別表２（エネ管工場等）'!F269,0))</f>
        <v/>
      </c>
      <c r="F237" s="433" t="s">
        <v>7</v>
      </c>
      <c r="G237" s="7" t="str">
        <f t="shared" si="16"/>
        <v/>
      </c>
      <c r="H237" s="457">
        <v>38</v>
      </c>
      <c r="I237" s="433" t="s">
        <v>8</v>
      </c>
    </row>
    <row r="238" spans="1:12" s="6" customFormat="1" ht="18" customHeight="1" x14ac:dyDescent="0.15">
      <c r="A238" s="865"/>
      <c r="B238" s="870" t="s">
        <v>13</v>
      </c>
      <c r="C238" s="870"/>
      <c r="D238" s="870"/>
      <c r="E238" s="45" t="str">
        <f>IF('④別表２（エネ管工場等）'!F270="","",ROUND('④別表２（エネ管工場等）'!F270,0))</f>
        <v/>
      </c>
      <c r="F238" s="433" t="s">
        <v>7</v>
      </c>
      <c r="G238" s="7" t="str">
        <f t="shared" si="16"/>
        <v/>
      </c>
      <c r="H238" s="456">
        <v>38.9</v>
      </c>
      <c r="I238" s="433" t="s">
        <v>8</v>
      </c>
    </row>
    <row r="239" spans="1:12" s="6" customFormat="1" ht="18" customHeight="1" x14ac:dyDescent="0.15">
      <c r="A239" s="865"/>
      <c r="B239" s="870" t="s">
        <v>14</v>
      </c>
      <c r="C239" s="870"/>
      <c r="D239" s="870"/>
      <c r="E239" s="45" t="str">
        <f>IF('④別表２（エネ管工場等）'!F271="","",ROUND('④別表２（エネ管工場等）'!F271,0))</f>
        <v/>
      </c>
      <c r="F239" s="433" t="s">
        <v>7</v>
      </c>
      <c r="G239" s="7" t="str">
        <f t="shared" si="16"/>
        <v/>
      </c>
      <c r="H239" s="456">
        <v>41.8</v>
      </c>
      <c r="I239" s="433" t="s">
        <v>8</v>
      </c>
    </row>
    <row r="240" spans="1:12" s="6" customFormat="1" ht="18" customHeight="1" x14ac:dyDescent="0.15">
      <c r="A240" s="865"/>
      <c r="B240" s="870" t="s">
        <v>15</v>
      </c>
      <c r="C240" s="870"/>
      <c r="D240" s="870"/>
      <c r="E240" s="45" t="str">
        <f>IF('④別表２（エネ管工場等）'!F272="","",ROUND('④別表２（エネ管工場等）'!F272,0))</f>
        <v/>
      </c>
      <c r="F240" s="433" t="s">
        <v>16</v>
      </c>
      <c r="G240" s="7" t="str">
        <f t="shared" si="16"/>
        <v/>
      </c>
      <c r="H240" s="457">
        <v>40</v>
      </c>
      <c r="I240" s="433" t="s">
        <v>17</v>
      </c>
    </row>
    <row r="241" spans="1:9" s="6" customFormat="1" ht="18" customHeight="1" x14ac:dyDescent="0.15">
      <c r="A241" s="865"/>
      <c r="B241" s="870" t="s">
        <v>18</v>
      </c>
      <c r="C241" s="870"/>
      <c r="D241" s="870"/>
      <c r="E241" s="45" t="str">
        <f>IF('④別表２（エネ管工場等）'!F273="","",ROUND('④別表２（エネ管工場等）'!F273,0))</f>
        <v/>
      </c>
      <c r="F241" s="433" t="s">
        <v>16</v>
      </c>
      <c r="G241" s="7" t="str">
        <f t="shared" si="16"/>
        <v/>
      </c>
      <c r="H241" s="456">
        <v>34.1</v>
      </c>
      <c r="I241" s="433" t="s">
        <v>17</v>
      </c>
    </row>
    <row r="242" spans="1:9" s="6" customFormat="1" ht="18" customHeight="1" x14ac:dyDescent="0.15">
      <c r="A242" s="865"/>
      <c r="B242" s="889" t="s">
        <v>19</v>
      </c>
      <c r="C242" s="890" t="s">
        <v>20</v>
      </c>
      <c r="D242" s="891"/>
      <c r="E242" s="45" t="str">
        <f>IF('④別表２（エネ管工場等）'!F274="","",ROUND('④別表２（エネ管工場等）'!F274,0))</f>
        <v/>
      </c>
      <c r="F242" s="433" t="s">
        <v>16</v>
      </c>
      <c r="G242" s="7" t="str">
        <f t="shared" si="16"/>
        <v/>
      </c>
      <c r="H242" s="456">
        <v>50.1</v>
      </c>
      <c r="I242" s="433" t="s">
        <v>91</v>
      </c>
    </row>
    <row r="243" spans="1:9" s="6" customFormat="1" ht="18" customHeight="1" x14ac:dyDescent="0.15">
      <c r="A243" s="865"/>
      <c r="B243" s="889"/>
      <c r="C243" s="890" t="s">
        <v>21</v>
      </c>
      <c r="D243" s="891"/>
      <c r="E243" s="45" t="str">
        <f>IF('④別表２（エネ管工場等）'!F275="","",ROUND('④別表２（エネ管工場等）'!F275,0))</f>
        <v/>
      </c>
      <c r="F243" s="433" t="s">
        <v>65</v>
      </c>
      <c r="G243" s="7" t="str">
        <f t="shared" si="16"/>
        <v/>
      </c>
      <c r="H243" s="456">
        <v>46.1</v>
      </c>
      <c r="I243" s="433" t="s">
        <v>75</v>
      </c>
    </row>
    <row r="244" spans="1:9" s="6" customFormat="1" ht="18" customHeight="1" x14ac:dyDescent="0.15">
      <c r="A244" s="865"/>
      <c r="B244" s="889" t="s">
        <v>404</v>
      </c>
      <c r="C244" s="890" t="s">
        <v>22</v>
      </c>
      <c r="D244" s="891"/>
      <c r="E244" s="45" t="str">
        <f>IF('④別表２（エネ管工場等）'!F276="","",ROUND('④別表２（エネ管工場等）'!F276,0))</f>
        <v/>
      </c>
      <c r="F244" s="433" t="s">
        <v>16</v>
      </c>
      <c r="G244" s="7" t="str">
        <f t="shared" si="16"/>
        <v/>
      </c>
      <c r="H244" s="456">
        <v>54.7</v>
      </c>
      <c r="I244" s="433" t="s">
        <v>91</v>
      </c>
    </row>
    <row r="245" spans="1:9" s="6" customFormat="1" ht="18" customHeight="1" x14ac:dyDescent="0.15">
      <c r="A245" s="865"/>
      <c r="B245" s="889"/>
      <c r="C245" s="895" t="s">
        <v>93</v>
      </c>
      <c r="D245" s="896"/>
      <c r="E245" s="45" t="str">
        <f>IF('④別表２（エネ管工場等）'!F277="","",ROUND('④別表２（エネ管工場等）'!F277,0))</f>
        <v/>
      </c>
      <c r="F245" s="433" t="s">
        <v>65</v>
      </c>
      <c r="G245" s="7" t="str">
        <f t="shared" si="16"/>
        <v/>
      </c>
      <c r="H245" s="456">
        <v>38.4</v>
      </c>
      <c r="I245" s="433" t="s">
        <v>75</v>
      </c>
    </row>
    <row r="246" spans="1:9" s="6" customFormat="1" ht="18" customHeight="1" x14ac:dyDescent="0.15">
      <c r="A246" s="865"/>
      <c r="B246" s="870" t="s">
        <v>23</v>
      </c>
      <c r="C246" s="892" t="str">
        <f>IF('④別表２（エネ管工場等）'!C278="","",'④別表２（エネ管工場等）'!C278)</f>
        <v>原料炭</v>
      </c>
      <c r="D246" s="894" t="e">
        <f>IF('④別表２（エネ管工場等）'!E246="","",ROUND('④別表２（エネ管工場等）'!E246,0))</f>
        <v>#VALUE!</v>
      </c>
      <c r="E246" s="45" t="str">
        <f>IF('④別表２（エネ管工場等）'!F278="","",ROUND('④別表２（エネ管工場等）'!F278,0))</f>
        <v/>
      </c>
      <c r="F246" s="433" t="s">
        <v>16</v>
      </c>
      <c r="G246" s="7" t="str">
        <f t="shared" si="16"/>
        <v/>
      </c>
      <c r="H246" s="458">
        <v>28.7</v>
      </c>
      <c r="I246" s="433" t="s">
        <v>17</v>
      </c>
    </row>
    <row r="247" spans="1:9" s="6" customFormat="1" ht="18" customHeight="1" x14ac:dyDescent="0.15">
      <c r="A247" s="865"/>
      <c r="B247" s="870"/>
      <c r="C247" s="892" t="str">
        <f>IF('④別表２（エネ管工場等）'!C279="","",'④別表２（エネ管工場等）'!C279)</f>
        <v>一般炭</v>
      </c>
      <c r="D247" s="894" t="str">
        <f>IF('④別表２（エネ管工場等）'!E247="","",ROUND('④別表２（エネ管工場等）'!E247,0))</f>
        <v/>
      </c>
      <c r="E247" s="45" t="str">
        <f>IF('④別表２（エネ管工場等）'!F279="","",ROUND('④別表２（エネ管工場等）'!F279,0))</f>
        <v/>
      </c>
      <c r="F247" s="433" t="s">
        <v>16</v>
      </c>
      <c r="G247" s="7" t="str">
        <f t="shared" si="16"/>
        <v/>
      </c>
      <c r="H247" s="456">
        <v>26.1</v>
      </c>
      <c r="I247" s="433" t="s">
        <v>17</v>
      </c>
    </row>
    <row r="248" spans="1:9" s="6" customFormat="1" ht="18" customHeight="1" x14ac:dyDescent="0.15">
      <c r="A248" s="865"/>
      <c r="B248" s="870"/>
      <c r="C248" s="890" t="s">
        <v>25</v>
      </c>
      <c r="D248" s="891"/>
      <c r="E248" s="45" t="str">
        <f>IF('④別表２（エネ管工場等）'!F280="","",ROUND('④別表２（エネ管工場等）'!F280,0))</f>
        <v/>
      </c>
      <c r="F248" s="433" t="s">
        <v>16</v>
      </c>
      <c r="G248" s="7" t="str">
        <f t="shared" si="16"/>
        <v/>
      </c>
      <c r="H248" s="456">
        <v>27.8</v>
      </c>
      <c r="I248" s="433" t="s">
        <v>17</v>
      </c>
    </row>
    <row r="249" spans="1:9" s="6" customFormat="1" ht="18" customHeight="1" x14ac:dyDescent="0.15">
      <c r="A249" s="865"/>
      <c r="B249" s="870" t="s">
        <v>26</v>
      </c>
      <c r="C249" s="870"/>
      <c r="D249" s="870"/>
      <c r="E249" s="45" t="str">
        <f>IF('④別表２（エネ管工場等）'!F281="","",ROUND('④別表２（エネ管工場等）'!F281,0))</f>
        <v/>
      </c>
      <c r="F249" s="433" t="s">
        <v>16</v>
      </c>
      <c r="G249" s="7" t="str">
        <f t="shared" si="16"/>
        <v/>
      </c>
      <c r="H249" s="457">
        <v>29</v>
      </c>
      <c r="I249" s="433" t="s">
        <v>17</v>
      </c>
    </row>
    <row r="250" spans="1:9" s="6" customFormat="1" ht="18" customHeight="1" x14ac:dyDescent="0.15">
      <c r="A250" s="865"/>
      <c r="B250" s="870" t="s">
        <v>27</v>
      </c>
      <c r="C250" s="870"/>
      <c r="D250" s="870"/>
      <c r="E250" s="45" t="str">
        <f>IF('④別表２（エネ管工場等）'!F282="","",ROUND('④別表２（エネ管工場等）'!F282,0))</f>
        <v/>
      </c>
      <c r="F250" s="433" t="s">
        <v>16</v>
      </c>
      <c r="G250" s="7" t="str">
        <f t="shared" si="16"/>
        <v/>
      </c>
      <c r="H250" s="456">
        <v>37.299999999999997</v>
      </c>
      <c r="I250" s="433" t="s">
        <v>17</v>
      </c>
    </row>
    <row r="251" spans="1:9" s="6" customFormat="1" ht="18" customHeight="1" x14ac:dyDescent="0.15">
      <c r="A251" s="865"/>
      <c r="B251" s="870" t="s">
        <v>28</v>
      </c>
      <c r="C251" s="870"/>
      <c r="D251" s="870"/>
      <c r="E251" s="45" t="str">
        <f>IF('④別表２（エネ管工場等）'!F283="","",ROUND('④別表２（エネ管工場等）'!F283,0))</f>
        <v/>
      </c>
      <c r="F251" s="433" t="s">
        <v>65</v>
      </c>
      <c r="G251" s="7" t="str">
        <f t="shared" si="16"/>
        <v/>
      </c>
      <c r="H251" s="456">
        <v>18.399999999999999</v>
      </c>
      <c r="I251" s="433" t="s">
        <v>75</v>
      </c>
    </row>
    <row r="252" spans="1:9" s="6" customFormat="1" ht="18" customHeight="1" x14ac:dyDescent="0.15">
      <c r="A252" s="865"/>
      <c r="B252" s="870" t="s">
        <v>29</v>
      </c>
      <c r="C252" s="870"/>
      <c r="D252" s="870"/>
      <c r="E252" s="45" t="str">
        <f>IF('④別表２（エネ管工場等）'!F284="","",ROUND('④別表２（エネ管工場等）'!F284,0))</f>
        <v/>
      </c>
      <c r="F252" s="433" t="s">
        <v>65</v>
      </c>
      <c r="G252" s="7" t="str">
        <f t="shared" si="16"/>
        <v/>
      </c>
      <c r="H252" s="456">
        <v>3.23</v>
      </c>
      <c r="I252" s="433" t="s">
        <v>75</v>
      </c>
    </row>
    <row r="253" spans="1:9" s="6" customFormat="1" ht="18" customHeight="1" x14ac:dyDescent="0.15">
      <c r="A253" s="865"/>
      <c r="B253" s="870" t="s">
        <v>30</v>
      </c>
      <c r="C253" s="870"/>
      <c r="D253" s="870"/>
      <c r="E253" s="45" t="str">
        <f>IF('④別表２（エネ管工場等）'!F285="","",ROUND('④別表２（エネ管工場等）'!F285,0))</f>
        <v/>
      </c>
      <c r="F253" s="433" t="s">
        <v>65</v>
      </c>
      <c r="G253" s="7" t="str">
        <f t="shared" si="16"/>
        <v/>
      </c>
      <c r="H253" s="456">
        <v>7.53</v>
      </c>
      <c r="I253" s="433" t="s">
        <v>75</v>
      </c>
    </row>
    <row r="254" spans="1:9" s="6" customFormat="1" ht="18" customHeight="1" x14ac:dyDescent="0.15">
      <c r="A254" s="865"/>
      <c r="B254" s="879" t="s">
        <v>405</v>
      </c>
      <c r="C254" s="871" t="str">
        <f>IF('④別表２（エネ管工場等）'!C286="","",'④別表２（エネ管工場等）'!C286)</f>
        <v/>
      </c>
      <c r="D254" s="872" t="str">
        <f>IF('④別表２（エネ管工場等）'!E254="","",ROUND('④別表２（エネ管工場等）'!E254,0))</f>
        <v/>
      </c>
      <c r="E254" s="45" t="str">
        <f>IF('④別表２（エネ管工場等）'!F286="","",ROUND('④別表２（エネ管工場等）'!F286,0))</f>
        <v/>
      </c>
      <c r="F254" s="465" t="str">
        <f>IF('④別表２（エネ管工場等）'!G286="","",'④別表２（エネ管工場等）'!G286)</f>
        <v/>
      </c>
      <c r="G254" s="86" t="str">
        <f t="shared" ref="G254:G256" si="17">IF(E254="","",ROUND(E254*H254,0))</f>
        <v/>
      </c>
      <c r="H254" s="464" t="str">
        <f>IF('④別表２（エネ管工場等）'!P286="","",'④別表２（エネ管工場等）'!P286)</f>
        <v/>
      </c>
      <c r="I254" s="460" t="str">
        <f>IF('④別表２（エネ管工場等）'!Q286="","",'④別表２（エネ管工場等）'!Q286)</f>
        <v/>
      </c>
    </row>
    <row r="255" spans="1:9" s="6" customFormat="1" ht="18" customHeight="1" x14ac:dyDescent="0.15">
      <c r="A255" s="865"/>
      <c r="B255" s="880"/>
      <c r="C255" s="871" t="str">
        <f>IF('④別表２（エネ管工場等）'!C287="","",'④別表２（エネ管工場等）'!C287)</f>
        <v/>
      </c>
      <c r="D255" s="872" t="str">
        <f>IF('④別表２（エネ管工場等）'!E255="","",ROUND('④別表２（エネ管工場等）'!E255,0))</f>
        <v/>
      </c>
      <c r="E255" s="45" t="str">
        <f>IF('④別表２（エネ管工場等）'!F287="","",ROUND('④別表２（エネ管工場等）'!F287,0))</f>
        <v/>
      </c>
      <c r="F255" s="465" t="str">
        <f>IF('④別表２（エネ管工場等）'!G287="","",'④別表２（エネ管工場等）'!G287)</f>
        <v/>
      </c>
      <c r="G255" s="86" t="str">
        <f t="shared" ref="G255" si="18">IF(E255="","",ROUND(E255*H255,0))</f>
        <v/>
      </c>
      <c r="H255" s="464" t="str">
        <f>IF('④別表２（エネ管工場等）'!P287="","",'④別表２（エネ管工場等）'!P287)</f>
        <v/>
      </c>
      <c r="I255" s="460" t="str">
        <f>IF('④別表２（エネ管工場等）'!Q287="","",'④別表２（エネ管工場等）'!Q287)</f>
        <v/>
      </c>
    </row>
    <row r="256" spans="1:9" s="6" customFormat="1" ht="18" customHeight="1" x14ac:dyDescent="0.15">
      <c r="A256" s="865"/>
      <c r="B256" s="880"/>
      <c r="C256" s="871" t="str">
        <f>IF('④別表２（エネ管工場等）'!C288="","",'④別表２（エネ管工場等）'!C288)</f>
        <v/>
      </c>
      <c r="D256" s="872" t="str">
        <f>IF('④別表２（エネ管工場等）'!E256="","",ROUND('④別表２（エネ管工場等）'!E256,0))</f>
        <v/>
      </c>
      <c r="E256" s="45" t="str">
        <f>IF('④別表２（エネ管工場等）'!F288="","",ROUND('④別表２（エネ管工場等）'!F288,0))</f>
        <v/>
      </c>
      <c r="F256" s="465" t="str">
        <f>IF('④別表２（エネ管工場等）'!G288="","",'④別表２（エネ管工場等）'!G288)</f>
        <v/>
      </c>
      <c r="G256" s="86" t="str">
        <f t="shared" si="17"/>
        <v/>
      </c>
      <c r="H256" s="464" t="str">
        <f>IF('④別表２（エネ管工場等）'!P288="","",'④別表２（エネ管工場等）'!P288)</f>
        <v/>
      </c>
      <c r="I256" s="460" t="str">
        <f>IF('④別表２（エネ管工場等）'!Q288="","",'④別表２（エネ管工場等）'!Q288)</f>
        <v/>
      </c>
    </row>
    <row r="257" spans="1:9" s="6" customFormat="1" ht="18" customHeight="1" x14ac:dyDescent="0.15">
      <c r="A257" s="865"/>
      <c r="B257" s="880"/>
      <c r="C257" s="871" t="str">
        <f>IF('④別表２（エネ管工場等）'!C289="","",'④別表２（エネ管工場等）'!C289)</f>
        <v/>
      </c>
      <c r="D257" s="872" t="str">
        <f>IF('④別表２（エネ管工場等）'!E257="","",ROUND('④別表２（エネ管工場等）'!E257,0))</f>
        <v/>
      </c>
      <c r="E257" s="45" t="str">
        <f>IF('④別表２（エネ管工場等）'!F289="","",ROUND('④別表２（エネ管工場等）'!F289,0))</f>
        <v/>
      </c>
      <c r="F257" s="465" t="str">
        <f>IF('④別表２（エネ管工場等）'!G289="","",'④別表２（エネ管工場等）'!G289)</f>
        <v/>
      </c>
      <c r="G257" s="86" t="str">
        <f t="shared" ref="G257:G263" si="19">IF(E257="","",ROUND(E257*H257,0))</f>
        <v/>
      </c>
      <c r="H257" s="464" t="str">
        <f>IF('④別表２（エネ管工場等）'!P289="","",'④別表２（エネ管工場等）'!P289)</f>
        <v/>
      </c>
      <c r="I257" s="460" t="str">
        <f>IF('④別表２（エネ管工場等）'!Q289="","",'④別表２（エネ管工場等）'!Q289)</f>
        <v/>
      </c>
    </row>
    <row r="258" spans="1:9" s="6" customFormat="1" ht="18" customHeight="1" x14ac:dyDescent="0.15">
      <c r="A258" s="865"/>
      <c r="B258" s="881"/>
      <c r="C258" s="871" t="str">
        <f>IF('④別表２（エネ管工場等）'!C290="","",'④別表２（エネ管工場等）'!C290)</f>
        <v/>
      </c>
      <c r="D258" s="872" t="str">
        <f>IF('④別表２（エネ管工場等）'!E258="","",ROUND('④別表２（エネ管工場等）'!E258,0))</f>
        <v/>
      </c>
      <c r="E258" s="45" t="str">
        <f>IF('④別表２（エネ管工場等）'!F290="","",ROUND('④別表２（エネ管工場等）'!F290,0))</f>
        <v/>
      </c>
      <c r="F258" s="465" t="str">
        <f>IF('④別表２（エネ管工場等）'!G290="","",'④別表２（エネ管工場等）'!G290)</f>
        <v/>
      </c>
      <c r="G258" s="86" t="str">
        <f t="shared" si="19"/>
        <v/>
      </c>
      <c r="H258" s="464" t="str">
        <f>IF('④別表２（エネ管工場等）'!P290="","",'④別表２（エネ管工場等）'!P290)</f>
        <v/>
      </c>
      <c r="I258" s="460" t="str">
        <f>IF('④別表２（エネ管工場等）'!Q290="","",'④別表２（エネ管工場等）'!Q290)</f>
        <v/>
      </c>
    </row>
    <row r="259" spans="1:9" s="6" customFormat="1" ht="18" customHeight="1" x14ac:dyDescent="0.15">
      <c r="A259" s="865"/>
      <c r="B259" s="873" t="s">
        <v>31</v>
      </c>
      <c r="C259" s="874"/>
      <c r="D259" s="875"/>
      <c r="E259" s="45" t="str">
        <f>IF('④別表２（エネ管工場等）'!F295="","",ROUND('④別表２（エネ管工場等）'!F295,0))</f>
        <v/>
      </c>
      <c r="F259" s="433" t="s">
        <v>65</v>
      </c>
      <c r="G259" s="7" t="str">
        <f t="shared" ref="G259" si="20">IF(E259="","",ROUND(E259*H259,0))</f>
        <v/>
      </c>
      <c r="H259" s="75">
        <v>46</v>
      </c>
      <c r="I259" s="433" t="s">
        <v>75</v>
      </c>
    </row>
    <row r="260" spans="1:9" s="6" customFormat="1" ht="18" customHeight="1" x14ac:dyDescent="0.15">
      <c r="A260" s="865"/>
      <c r="B260" s="870" t="s">
        <v>32</v>
      </c>
      <c r="C260" s="870"/>
      <c r="D260" s="870"/>
      <c r="E260" s="45" t="str">
        <f>IF('④別表２（エネ管工場等）'!F300="","",ROUND('④別表２（エネ管工場等）'!F300,0))</f>
        <v/>
      </c>
      <c r="F260" s="433" t="s">
        <v>33</v>
      </c>
      <c r="G260" s="7" t="str">
        <f t="shared" si="19"/>
        <v/>
      </c>
      <c r="H260" s="76">
        <v>1.17</v>
      </c>
      <c r="I260" s="433" t="s">
        <v>34</v>
      </c>
    </row>
    <row r="261" spans="1:9" s="6" customFormat="1" ht="18" customHeight="1" x14ac:dyDescent="0.15">
      <c r="A261" s="865"/>
      <c r="B261" s="870" t="s">
        <v>35</v>
      </c>
      <c r="C261" s="870"/>
      <c r="D261" s="870"/>
      <c r="E261" s="45" t="str">
        <f>IF('④別表２（エネ管工場等）'!F301="","",ROUND('④別表２（エネ管工場等）'!F301,0))</f>
        <v/>
      </c>
      <c r="F261" s="433" t="s">
        <v>33</v>
      </c>
      <c r="G261" s="7" t="str">
        <f t="shared" si="19"/>
        <v/>
      </c>
      <c r="H261" s="76">
        <v>1.19</v>
      </c>
      <c r="I261" s="433" t="s">
        <v>34</v>
      </c>
    </row>
    <row r="262" spans="1:9" s="6" customFormat="1" ht="18" customHeight="1" x14ac:dyDescent="0.15">
      <c r="A262" s="865"/>
      <c r="B262" s="870" t="s">
        <v>36</v>
      </c>
      <c r="C262" s="870"/>
      <c r="D262" s="870"/>
      <c r="E262" s="45" t="str">
        <f>IF('④別表２（エネ管工場等）'!F302="","",ROUND('④別表２（エネ管工場等）'!F302,0))</f>
        <v/>
      </c>
      <c r="F262" s="433" t="s">
        <v>33</v>
      </c>
      <c r="G262" s="7" t="str">
        <f t="shared" si="19"/>
        <v/>
      </c>
      <c r="H262" s="76">
        <v>1.19</v>
      </c>
      <c r="I262" s="433" t="s">
        <v>34</v>
      </c>
    </row>
    <row r="263" spans="1:9" s="6" customFormat="1" ht="18" customHeight="1" x14ac:dyDescent="0.15">
      <c r="A263" s="865"/>
      <c r="B263" s="870" t="s">
        <v>37</v>
      </c>
      <c r="C263" s="870"/>
      <c r="D263" s="870"/>
      <c r="E263" s="45" t="str">
        <f>IF('④別表２（エネ管工場等）'!F303="","",ROUND('④別表２（エネ管工場等）'!F303,0))</f>
        <v/>
      </c>
      <c r="F263" s="433" t="s">
        <v>33</v>
      </c>
      <c r="G263" s="7" t="str">
        <f t="shared" si="19"/>
        <v/>
      </c>
      <c r="H263" s="76">
        <v>1.19</v>
      </c>
      <c r="I263" s="433" t="s">
        <v>34</v>
      </c>
    </row>
    <row r="264" spans="1:9" s="6" customFormat="1" ht="18" customHeight="1" x14ac:dyDescent="0.15">
      <c r="A264" s="866"/>
      <c r="B264" s="861" t="s">
        <v>54</v>
      </c>
      <c r="C264" s="862"/>
      <c r="D264" s="863"/>
      <c r="E264" s="8"/>
      <c r="F264" s="8"/>
      <c r="G264" s="7" t="str">
        <f>IF(SUM(G232:G263)=0,"",SUM(G232:G263))</f>
        <v/>
      </c>
      <c r="H264" s="9"/>
      <c r="I264" s="10"/>
    </row>
    <row r="265" spans="1:9" s="6" customFormat="1" ht="18" customHeight="1" x14ac:dyDescent="0.15">
      <c r="A265" s="864" t="s">
        <v>38</v>
      </c>
      <c r="B265" s="885" t="s">
        <v>397</v>
      </c>
      <c r="C265" s="886"/>
      <c r="D265" s="11" t="s">
        <v>39</v>
      </c>
      <c r="E265" s="45" t="str">
        <f>IF('④別表２（エネ管工場等）'!F308="","",ROUND('④別表２（エネ管工場等）'!F308,0))</f>
        <v/>
      </c>
      <c r="F265" s="433" t="s">
        <v>95</v>
      </c>
      <c r="G265" s="7" t="str">
        <f>IF(E265="","",ROUND(E265*H265,0))</f>
        <v/>
      </c>
      <c r="H265" s="456">
        <v>8.64</v>
      </c>
      <c r="I265" s="433" t="s">
        <v>96</v>
      </c>
    </row>
    <row r="266" spans="1:9" s="6" customFormat="1" ht="18" customHeight="1" x14ac:dyDescent="0.15">
      <c r="A266" s="865"/>
      <c r="B266" s="887"/>
      <c r="C266" s="888"/>
      <c r="D266" s="11" t="s">
        <v>40</v>
      </c>
      <c r="E266" s="45" t="str">
        <f>IF('④別表２（エネ管工場等）'!F310="","",ROUND('④別表２（エネ管工場等）'!F310,0))</f>
        <v/>
      </c>
      <c r="F266" s="433" t="s">
        <v>95</v>
      </c>
      <c r="G266" s="7" t="str">
        <f>IF(E266="","",ROUND(E266*H266,0))</f>
        <v/>
      </c>
      <c r="H266" s="456">
        <v>8.64</v>
      </c>
      <c r="I266" s="433" t="s">
        <v>96</v>
      </c>
    </row>
    <row r="267" spans="1:9" s="6" customFormat="1" ht="18" customHeight="1" x14ac:dyDescent="0.15">
      <c r="A267" s="865"/>
      <c r="B267" s="867" t="s">
        <v>41</v>
      </c>
      <c r="C267" s="890" t="s">
        <v>42</v>
      </c>
      <c r="D267" s="891"/>
      <c r="E267" s="45" t="str">
        <f>IF('④別表２（エネ管工場等）'!F312="","",ROUND('④別表２（エネ管工場等）'!F312,0))</f>
        <v/>
      </c>
      <c r="F267" s="433" t="s">
        <v>95</v>
      </c>
      <c r="G267" s="7" t="str">
        <f>IF(E267="","",ROUND(E267*H267,0))</f>
        <v/>
      </c>
      <c r="H267" s="459"/>
      <c r="I267" s="433" t="s">
        <v>96</v>
      </c>
    </row>
    <row r="268" spans="1:9" s="6" customFormat="1" ht="18" customHeight="1" x14ac:dyDescent="0.15">
      <c r="A268" s="865"/>
      <c r="B268" s="868"/>
      <c r="C268" s="915" t="s">
        <v>43</v>
      </c>
      <c r="D268" s="916"/>
      <c r="E268" s="45" t="str">
        <f>IF('④別表２（エネ管工場等）'!F313="","",ROUND('④別表２（エネ管工場等）'!F313,0))</f>
        <v/>
      </c>
      <c r="F268" s="433" t="s">
        <v>95</v>
      </c>
      <c r="G268" s="9"/>
      <c r="H268" s="9"/>
      <c r="I268" s="433" t="s">
        <v>96</v>
      </c>
    </row>
    <row r="269" spans="1:9" s="6" customFormat="1" ht="18" customHeight="1" thickBot="1" x14ac:dyDescent="0.2">
      <c r="A269" s="866"/>
      <c r="B269" s="861" t="s">
        <v>55</v>
      </c>
      <c r="C269" s="862"/>
      <c r="D269" s="863"/>
      <c r="E269" s="8"/>
      <c r="F269" s="8"/>
      <c r="G269" s="26" t="str">
        <f>IF(SUM(G265:G267)=0,"",SUM(G265:G267))</f>
        <v/>
      </c>
      <c r="H269" s="9"/>
      <c r="I269" s="10"/>
    </row>
    <row r="270" spans="1:9" s="6" customFormat="1" ht="18" customHeight="1" thickBot="1" x14ac:dyDescent="0.2">
      <c r="A270" s="861" t="s">
        <v>44</v>
      </c>
      <c r="B270" s="862"/>
      <c r="C270" s="862"/>
      <c r="D270" s="862"/>
      <c r="E270" s="863"/>
      <c r="F270" s="24"/>
      <c r="G270" s="27" t="str">
        <f>IF(SUM(G264,G269)=0,"",SUM(G264,G269))</f>
        <v/>
      </c>
      <c r="H270" s="25"/>
      <c r="I270" s="10"/>
    </row>
    <row r="271" spans="1:9" s="6" customFormat="1" ht="18" customHeight="1" thickBot="1" x14ac:dyDescent="0.2"/>
    <row r="272" spans="1:9" s="6" customFormat="1" ht="18" customHeight="1" thickBot="1" x14ac:dyDescent="0.2">
      <c r="A272" s="882" t="s">
        <v>45</v>
      </c>
      <c r="B272" s="883"/>
      <c r="C272" s="883"/>
      <c r="D272" s="883"/>
      <c r="E272" s="883"/>
      <c r="F272" s="883"/>
      <c r="G272" s="28" t="str">
        <f>IF(G270="","",G270*0.0258)</f>
        <v/>
      </c>
    </row>
    <row r="281" spans="1:12" s="33" customFormat="1" ht="18" customHeight="1" x14ac:dyDescent="0.15">
      <c r="A281" s="87" t="s">
        <v>517</v>
      </c>
      <c r="B281" s="59"/>
      <c r="C281" s="59"/>
      <c r="D281" s="59"/>
      <c r="E281" s="59"/>
      <c r="F281" s="59"/>
      <c r="G281" s="59"/>
      <c r="H281" s="59"/>
      <c r="I281" s="59"/>
      <c r="J281" s="59"/>
      <c r="K281" s="34"/>
      <c r="L281" s="35"/>
    </row>
    <row r="282" spans="1:12" s="33" customFormat="1" ht="18" customHeight="1" x14ac:dyDescent="0.15">
      <c r="A282" s="87"/>
      <c r="B282" s="59"/>
      <c r="C282" s="59"/>
      <c r="D282" s="59"/>
      <c r="E282" s="59"/>
      <c r="F282" s="59"/>
      <c r="G282" s="59"/>
      <c r="H282" s="59"/>
      <c r="I282" s="59"/>
      <c r="J282" s="59"/>
      <c r="K282" s="34"/>
      <c r="L282" s="35"/>
    </row>
    <row r="283" spans="1:12" s="35" customFormat="1" ht="18" customHeight="1" x14ac:dyDescent="0.15">
      <c r="A283" s="88" t="str">
        <f>A3</f>
        <v>（令和</v>
      </c>
      <c r="B283" s="89">
        <f>IF('④別表２（エネ管工場等）'!$C$3="","",'④別表２（エネ管工場等）'!$C$3)</f>
        <v>5</v>
      </c>
      <c r="C283" s="90" t="s">
        <v>111</v>
      </c>
      <c r="E283" s="88" t="s">
        <v>112</v>
      </c>
      <c r="F283" s="892" t="str">
        <f>IF('③（別紙１）事業所一覧'!B12="","",CONCATENATE(①基本情報!C4," ",'③（別紙１）事業所一覧'!B12))</f>
        <v/>
      </c>
      <c r="G283" s="893"/>
      <c r="H283" s="893"/>
      <c r="I283" s="894"/>
      <c r="J283" s="156"/>
      <c r="K283" s="34"/>
    </row>
    <row r="284" spans="1:12" s="35" customFormat="1" ht="18" customHeight="1" x14ac:dyDescent="0.15">
      <c r="A284" s="157"/>
      <c r="B284" s="158"/>
      <c r="C284" s="158"/>
      <c r="D284" s="159"/>
      <c r="E284" s="157"/>
      <c r="F284" s="159"/>
      <c r="G284" s="159"/>
      <c r="H284" s="159"/>
      <c r="I284" s="159"/>
      <c r="J284" s="160"/>
      <c r="K284" s="34"/>
    </row>
    <row r="285" spans="1:12" s="6" customFormat="1" ht="18" customHeight="1" x14ac:dyDescent="0.15">
      <c r="A285" s="884" t="s">
        <v>0</v>
      </c>
      <c r="B285" s="884"/>
      <c r="C285" s="884"/>
      <c r="D285" s="884"/>
      <c r="E285" s="861" t="s">
        <v>1</v>
      </c>
      <c r="F285" s="862"/>
      <c r="G285" s="863"/>
      <c r="H285" s="861" t="s">
        <v>2</v>
      </c>
      <c r="I285" s="863"/>
      <c r="J285" s="15"/>
      <c r="K285" s="16"/>
    </row>
    <row r="286" spans="1:12" s="6" customFormat="1" ht="18" customHeight="1" x14ac:dyDescent="0.15">
      <c r="A286" s="884"/>
      <c r="B286" s="884"/>
      <c r="C286" s="884"/>
      <c r="D286" s="884"/>
      <c r="E286" s="3" t="s">
        <v>3</v>
      </c>
      <c r="F286" s="884" t="s">
        <v>83</v>
      </c>
      <c r="G286" s="3" t="s">
        <v>4</v>
      </c>
      <c r="H286" s="3" t="s">
        <v>3</v>
      </c>
      <c r="I286" s="884" t="s">
        <v>83</v>
      </c>
    </row>
    <row r="287" spans="1:12" s="6" customFormat="1" ht="18" customHeight="1" x14ac:dyDescent="0.15">
      <c r="A287" s="884"/>
      <c r="B287" s="884"/>
      <c r="C287" s="884"/>
      <c r="D287" s="884"/>
      <c r="E287" s="4" t="s">
        <v>85</v>
      </c>
      <c r="F287" s="884"/>
      <c r="G287" s="4" t="s">
        <v>88</v>
      </c>
      <c r="H287" s="4" t="s">
        <v>86</v>
      </c>
      <c r="I287" s="884"/>
    </row>
    <row r="288" spans="1:12" s="6" customFormat="1" ht="18" customHeight="1" x14ac:dyDescent="0.15">
      <c r="A288" s="864" t="s">
        <v>6</v>
      </c>
      <c r="B288" s="869" t="s">
        <v>118</v>
      </c>
      <c r="C288" s="869"/>
      <c r="D288" s="869"/>
      <c r="E288" s="45" t="str">
        <f>IF('④別表２（エネ管工場等）'!F328="","",ROUND('④別表２（エネ管工場等）'!F328,0))</f>
        <v/>
      </c>
      <c r="F288" s="433" t="s">
        <v>7</v>
      </c>
      <c r="G288" s="7" t="str">
        <f>IF(E288="","",ROUND(E288*H288,0))</f>
        <v/>
      </c>
      <c r="H288" s="456">
        <v>38.299999999999997</v>
      </c>
      <c r="I288" s="433" t="s">
        <v>8</v>
      </c>
    </row>
    <row r="289" spans="1:9" s="6" customFormat="1" ht="18" customHeight="1" x14ac:dyDescent="0.15">
      <c r="A289" s="865"/>
      <c r="B289" s="870" t="s">
        <v>9</v>
      </c>
      <c r="C289" s="870"/>
      <c r="D289" s="870"/>
      <c r="E289" s="45" t="str">
        <f>IF('④別表２（エネ管工場等）'!F329="","",ROUND('④別表２（エネ管工場等）'!F329,0))</f>
        <v/>
      </c>
      <c r="F289" s="433" t="s">
        <v>7</v>
      </c>
      <c r="G289" s="7" t="str">
        <f t="shared" ref="G289:G319" si="21">IF(E289="","",ROUND(E289*H289,0))</f>
        <v/>
      </c>
      <c r="H289" s="456">
        <v>34.799999999999997</v>
      </c>
      <c r="I289" s="433" t="s">
        <v>8</v>
      </c>
    </row>
    <row r="290" spans="1:9" s="6" customFormat="1" ht="18" customHeight="1" x14ac:dyDescent="0.15">
      <c r="A290" s="865"/>
      <c r="B290" s="870" t="s">
        <v>90</v>
      </c>
      <c r="C290" s="870"/>
      <c r="D290" s="870"/>
      <c r="E290" s="45" t="str">
        <f>IF('④別表２（エネ管工場等）'!F330="","",ROUND('④別表２（エネ管工場等）'!F330,0))</f>
        <v/>
      </c>
      <c r="F290" s="433" t="s">
        <v>7</v>
      </c>
      <c r="G290" s="7" t="str">
        <f t="shared" si="21"/>
        <v/>
      </c>
      <c r="H290" s="456">
        <v>33.4</v>
      </c>
      <c r="I290" s="433" t="s">
        <v>8</v>
      </c>
    </row>
    <row r="291" spans="1:9" s="6" customFormat="1" ht="18" customHeight="1" x14ac:dyDescent="0.15">
      <c r="A291" s="865"/>
      <c r="B291" s="870" t="s">
        <v>10</v>
      </c>
      <c r="C291" s="870"/>
      <c r="D291" s="870"/>
      <c r="E291" s="45" t="str">
        <f>IF('④別表２（エネ管工場等）'!F331="","",ROUND('④別表２（エネ管工場等）'!F331,0))</f>
        <v/>
      </c>
      <c r="F291" s="433" t="s">
        <v>7</v>
      </c>
      <c r="G291" s="7" t="str">
        <f t="shared" si="21"/>
        <v/>
      </c>
      <c r="H291" s="456">
        <v>33.299999999999997</v>
      </c>
      <c r="I291" s="433" t="s">
        <v>8</v>
      </c>
    </row>
    <row r="292" spans="1:9" s="6" customFormat="1" ht="18" customHeight="1" x14ac:dyDescent="0.15">
      <c r="A292" s="865"/>
      <c r="B292" s="870" t="s">
        <v>11</v>
      </c>
      <c r="C292" s="870"/>
      <c r="D292" s="870"/>
      <c r="E292" s="45" t="str">
        <f>IF('④別表２（エネ管工場等）'!F332="","",ROUND('④別表２（エネ管工場等）'!F332,0))</f>
        <v/>
      </c>
      <c r="F292" s="433" t="s">
        <v>7</v>
      </c>
      <c r="G292" s="7" t="str">
        <f t="shared" si="21"/>
        <v/>
      </c>
      <c r="H292" s="456">
        <v>36.5</v>
      </c>
      <c r="I292" s="433" t="s">
        <v>8</v>
      </c>
    </row>
    <row r="293" spans="1:9" s="6" customFormat="1" ht="18" customHeight="1" x14ac:dyDescent="0.15">
      <c r="A293" s="865"/>
      <c r="B293" s="870" t="s">
        <v>12</v>
      </c>
      <c r="C293" s="870"/>
      <c r="D293" s="870"/>
      <c r="E293" s="45" t="str">
        <f>IF('④別表２（エネ管工場等）'!F333="","",ROUND('④別表２（エネ管工場等）'!F333,0))</f>
        <v/>
      </c>
      <c r="F293" s="433" t="s">
        <v>7</v>
      </c>
      <c r="G293" s="7" t="str">
        <f t="shared" si="21"/>
        <v/>
      </c>
      <c r="H293" s="457">
        <v>38</v>
      </c>
      <c r="I293" s="433" t="s">
        <v>8</v>
      </c>
    </row>
    <row r="294" spans="1:9" s="6" customFormat="1" ht="18" customHeight="1" x14ac:dyDescent="0.15">
      <c r="A294" s="865"/>
      <c r="B294" s="870" t="s">
        <v>13</v>
      </c>
      <c r="C294" s="870"/>
      <c r="D294" s="870"/>
      <c r="E294" s="45" t="str">
        <f>IF('④別表２（エネ管工場等）'!F334="","",ROUND('④別表２（エネ管工場等）'!F334,0))</f>
        <v/>
      </c>
      <c r="F294" s="433" t="s">
        <v>7</v>
      </c>
      <c r="G294" s="7" t="str">
        <f t="shared" si="21"/>
        <v/>
      </c>
      <c r="H294" s="456">
        <v>38.9</v>
      </c>
      <c r="I294" s="433" t="s">
        <v>8</v>
      </c>
    </row>
    <row r="295" spans="1:9" s="6" customFormat="1" ht="18" customHeight="1" x14ac:dyDescent="0.15">
      <c r="A295" s="865"/>
      <c r="B295" s="870" t="s">
        <v>14</v>
      </c>
      <c r="C295" s="870"/>
      <c r="D295" s="870"/>
      <c r="E295" s="45" t="str">
        <f>IF('④別表２（エネ管工場等）'!F335="","",ROUND('④別表２（エネ管工場等）'!F335,0))</f>
        <v/>
      </c>
      <c r="F295" s="433" t="s">
        <v>7</v>
      </c>
      <c r="G295" s="7" t="str">
        <f t="shared" si="21"/>
        <v/>
      </c>
      <c r="H295" s="456">
        <v>41.8</v>
      </c>
      <c r="I295" s="433" t="s">
        <v>8</v>
      </c>
    </row>
    <row r="296" spans="1:9" s="6" customFormat="1" ht="18" customHeight="1" x14ac:dyDescent="0.15">
      <c r="A296" s="865"/>
      <c r="B296" s="870" t="s">
        <v>15</v>
      </c>
      <c r="C296" s="870"/>
      <c r="D296" s="870"/>
      <c r="E296" s="45" t="str">
        <f>IF('④別表２（エネ管工場等）'!F336="","",ROUND('④別表２（エネ管工場等）'!F336,0))</f>
        <v/>
      </c>
      <c r="F296" s="433" t="s">
        <v>16</v>
      </c>
      <c r="G296" s="7" t="str">
        <f t="shared" si="21"/>
        <v/>
      </c>
      <c r="H296" s="457">
        <v>40</v>
      </c>
      <c r="I296" s="433" t="s">
        <v>17</v>
      </c>
    </row>
    <row r="297" spans="1:9" s="6" customFormat="1" ht="18" customHeight="1" x14ac:dyDescent="0.15">
      <c r="A297" s="865"/>
      <c r="B297" s="870" t="s">
        <v>18</v>
      </c>
      <c r="C297" s="870"/>
      <c r="D297" s="870"/>
      <c r="E297" s="45" t="str">
        <f>IF('④別表２（エネ管工場等）'!F337="","",ROUND('④別表２（エネ管工場等）'!F337,0))</f>
        <v/>
      </c>
      <c r="F297" s="433" t="s">
        <v>16</v>
      </c>
      <c r="G297" s="7" t="str">
        <f t="shared" si="21"/>
        <v/>
      </c>
      <c r="H297" s="456">
        <v>34.1</v>
      </c>
      <c r="I297" s="433" t="s">
        <v>17</v>
      </c>
    </row>
    <row r="298" spans="1:9" s="6" customFormat="1" ht="18" customHeight="1" x14ac:dyDescent="0.15">
      <c r="A298" s="865"/>
      <c r="B298" s="889" t="s">
        <v>19</v>
      </c>
      <c r="C298" s="890" t="s">
        <v>20</v>
      </c>
      <c r="D298" s="891"/>
      <c r="E298" s="45" t="str">
        <f>IF('④別表２（エネ管工場等）'!F338="","",ROUND('④別表２（エネ管工場等）'!F338,0))</f>
        <v/>
      </c>
      <c r="F298" s="433" t="s">
        <v>16</v>
      </c>
      <c r="G298" s="7" t="str">
        <f t="shared" si="21"/>
        <v/>
      </c>
      <c r="H298" s="456">
        <v>50.1</v>
      </c>
      <c r="I298" s="433" t="s">
        <v>91</v>
      </c>
    </row>
    <row r="299" spans="1:9" s="6" customFormat="1" ht="18" customHeight="1" x14ac:dyDescent="0.15">
      <c r="A299" s="865"/>
      <c r="B299" s="889"/>
      <c r="C299" s="890" t="s">
        <v>21</v>
      </c>
      <c r="D299" s="891"/>
      <c r="E299" s="45" t="str">
        <f>IF('④別表２（エネ管工場等）'!F339="","",ROUND('④別表２（エネ管工場等）'!F339,0))</f>
        <v/>
      </c>
      <c r="F299" s="433" t="s">
        <v>65</v>
      </c>
      <c r="G299" s="7" t="str">
        <f t="shared" si="21"/>
        <v/>
      </c>
      <c r="H299" s="456">
        <v>46.1</v>
      </c>
      <c r="I299" s="433" t="s">
        <v>75</v>
      </c>
    </row>
    <row r="300" spans="1:9" s="6" customFormat="1" ht="18" customHeight="1" x14ac:dyDescent="0.15">
      <c r="A300" s="865"/>
      <c r="B300" s="889" t="s">
        <v>402</v>
      </c>
      <c r="C300" s="890" t="s">
        <v>526</v>
      </c>
      <c r="D300" s="891"/>
      <c r="E300" s="45" t="str">
        <f>IF('④別表２（エネ管工場等）'!F340="","",ROUND('④別表２（エネ管工場等）'!F340,0))</f>
        <v/>
      </c>
      <c r="F300" s="433" t="s">
        <v>16</v>
      </c>
      <c r="G300" s="7" t="str">
        <f t="shared" si="21"/>
        <v/>
      </c>
      <c r="H300" s="456">
        <v>54.7</v>
      </c>
      <c r="I300" s="433" t="s">
        <v>91</v>
      </c>
    </row>
    <row r="301" spans="1:9" s="6" customFormat="1" ht="18" customHeight="1" x14ac:dyDescent="0.15">
      <c r="A301" s="865"/>
      <c r="B301" s="889"/>
      <c r="C301" s="895" t="s">
        <v>93</v>
      </c>
      <c r="D301" s="896"/>
      <c r="E301" s="45" t="str">
        <f>IF('④別表２（エネ管工場等）'!F341="","",ROUND('④別表２（エネ管工場等）'!F341,0))</f>
        <v/>
      </c>
      <c r="F301" s="433" t="s">
        <v>65</v>
      </c>
      <c r="G301" s="7" t="str">
        <f t="shared" si="21"/>
        <v/>
      </c>
      <c r="H301" s="456">
        <v>38.4</v>
      </c>
      <c r="I301" s="433" t="s">
        <v>75</v>
      </c>
    </row>
    <row r="302" spans="1:9" s="6" customFormat="1" ht="18" customHeight="1" x14ac:dyDescent="0.15">
      <c r="A302" s="865"/>
      <c r="B302" s="870" t="s">
        <v>23</v>
      </c>
      <c r="C302" s="892" t="str">
        <f>IF('④別表２（エネ管工場等）'!C342="","",'④別表２（エネ管工場等）'!C342)</f>
        <v>原料炭</v>
      </c>
      <c r="D302" s="894" t="str">
        <f>IF('④別表２（エネ管工場等）'!E302="","",ROUND('④別表２（エネ管工場等）'!E302,0))</f>
        <v/>
      </c>
      <c r="E302" s="45" t="str">
        <f>IF('④別表２（エネ管工場等）'!F342="","",ROUND('④別表２（エネ管工場等）'!F342,0))</f>
        <v/>
      </c>
      <c r="F302" s="433" t="s">
        <v>16</v>
      </c>
      <c r="G302" s="7" t="str">
        <f t="shared" si="21"/>
        <v/>
      </c>
      <c r="H302" s="458">
        <v>28.7</v>
      </c>
      <c r="I302" s="433" t="s">
        <v>17</v>
      </c>
    </row>
    <row r="303" spans="1:9" s="6" customFormat="1" ht="18" customHeight="1" x14ac:dyDescent="0.15">
      <c r="A303" s="865"/>
      <c r="B303" s="870"/>
      <c r="C303" s="892" t="str">
        <f>IF('④別表２（エネ管工場等）'!C343="","",'④別表２（エネ管工場等）'!C343)</f>
        <v>一般炭</v>
      </c>
      <c r="D303" s="894" t="str">
        <f>IF('④別表２（エネ管工場等）'!E303="","",ROUND('④別表２（エネ管工場等）'!E303,0))</f>
        <v/>
      </c>
      <c r="E303" s="45" t="str">
        <f>IF('④別表２（エネ管工場等）'!F343="","",ROUND('④別表２（エネ管工場等）'!F343,0))</f>
        <v/>
      </c>
      <c r="F303" s="433" t="s">
        <v>16</v>
      </c>
      <c r="G303" s="7" t="str">
        <f t="shared" si="21"/>
        <v/>
      </c>
      <c r="H303" s="456">
        <v>26.1</v>
      </c>
      <c r="I303" s="433" t="s">
        <v>17</v>
      </c>
    </row>
    <row r="304" spans="1:9" s="6" customFormat="1" ht="18" customHeight="1" x14ac:dyDescent="0.15">
      <c r="A304" s="865"/>
      <c r="B304" s="870"/>
      <c r="C304" s="890" t="s">
        <v>525</v>
      </c>
      <c r="D304" s="891"/>
      <c r="E304" s="45" t="str">
        <f>IF('④別表２（エネ管工場等）'!F344="","",ROUND('④別表２（エネ管工場等）'!F344,0))</f>
        <v/>
      </c>
      <c r="F304" s="433" t="s">
        <v>16</v>
      </c>
      <c r="G304" s="7" t="str">
        <f t="shared" si="21"/>
        <v/>
      </c>
      <c r="H304" s="456">
        <v>27.8</v>
      </c>
      <c r="I304" s="433" t="s">
        <v>17</v>
      </c>
    </row>
    <row r="305" spans="1:9" s="6" customFormat="1" ht="18" customHeight="1" x14ac:dyDescent="0.15">
      <c r="A305" s="865"/>
      <c r="B305" s="870" t="s">
        <v>26</v>
      </c>
      <c r="C305" s="870"/>
      <c r="D305" s="870"/>
      <c r="E305" s="45" t="str">
        <f>IF('④別表２（エネ管工場等）'!F345="","",ROUND('④別表２（エネ管工場等）'!F345,0))</f>
        <v/>
      </c>
      <c r="F305" s="433" t="s">
        <v>16</v>
      </c>
      <c r="G305" s="7" t="str">
        <f t="shared" si="21"/>
        <v/>
      </c>
      <c r="H305" s="457">
        <v>29</v>
      </c>
      <c r="I305" s="433" t="s">
        <v>17</v>
      </c>
    </row>
    <row r="306" spans="1:9" s="6" customFormat="1" ht="18" customHeight="1" x14ac:dyDescent="0.15">
      <c r="A306" s="865"/>
      <c r="B306" s="870" t="s">
        <v>27</v>
      </c>
      <c r="C306" s="870"/>
      <c r="D306" s="870"/>
      <c r="E306" s="45" t="str">
        <f>IF('④別表２（エネ管工場等）'!F346="","",ROUND('④別表２（エネ管工場等）'!F346,0))</f>
        <v/>
      </c>
      <c r="F306" s="433" t="s">
        <v>16</v>
      </c>
      <c r="G306" s="7" t="str">
        <f t="shared" si="21"/>
        <v/>
      </c>
      <c r="H306" s="456">
        <v>37.299999999999997</v>
      </c>
      <c r="I306" s="433" t="s">
        <v>17</v>
      </c>
    </row>
    <row r="307" spans="1:9" s="6" customFormat="1" ht="18" customHeight="1" x14ac:dyDescent="0.15">
      <c r="A307" s="865"/>
      <c r="B307" s="870" t="s">
        <v>28</v>
      </c>
      <c r="C307" s="870"/>
      <c r="D307" s="870"/>
      <c r="E307" s="45" t="str">
        <f>IF('④別表２（エネ管工場等）'!F347="","",ROUND('④別表２（エネ管工場等）'!F347,0))</f>
        <v/>
      </c>
      <c r="F307" s="433" t="s">
        <v>65</v>
      </c>
      <c r="G307" s="7" t="str">
        <f t="shared" si="21"/>
        <v/>
      </c>
      <c r="H307" s="456">
        <v>18.399999999999999</v>
      </c>
      <c r="I307" s="433" t="s">
        <v>75</v>
      </c>
    </row>
    <row r="308" spans="1:9" s="6" customFormat="1" ht="18" customHeight="1" x14ac:dyDescent="0.15">
      <c r="A308" s="865"/>
      <c r="B308" s="870" t="s">
        <v>29</v>
      </c>
      <c r="C308" s="870"/>
      <c r="D308" s="870"/>
      <c r="E308" s="45" t="str">
        <f>IF('④別表２（エネ管工場等）'!F348="","",ROUND('④別表２（エネ管工場等）'!F348,0))</f>
        <v/>
      </c>
      <c r="F308" s="433" t="s">
        <v>65</v>
      </c>
      <c r="G308" s="7" t="str">
        <f>IF(E308="","",ROUND(E308*H308,0))</f>
        <v/>
      </c>
      <c r="H308" s="456">
        <v>3.23</v>
      </c>
      <c r="I308" s="433" t="s">
        <v>75</v>
      </c>
    </row>
    <row r="309" spans="1:9" s="6" customFormat="1" ht="18" customHeight="1" x14ac:dyDescent="0.15">
      <c r="A309" s="865"/>
      <c r="B309" s="870" t="s">
        <v>524</v>
      </c>
      <c r="C309" s="870"/>
      <c r="D309" s="870"/>
      <c r="E309" s="45" t="str">
        <f>IF('④別表２（エネ管工場等）'!F349="","",ROUND('④別表２（エネ管工場等）'!F349,0))</f>
        <v/>
      </c>
      <c r="F309" s="433" t="s">
        <v>65</v>
      </c>
      <c r="G309" s="7" t="str">
        <f t="shared" si="21"/>
        <v/>
      </c>
      <c r="H309" s="456">
        <v>7.53</v>
      </c>
      <c r="I309" s="433" t="s">
        <v>75</v>
      </c>
    </row>
    <row r="310" spans="1:9" s="6" customFormat="1" ht="18" customHeight="1" x14ac:dyDescent="0.15">
      <c r="A310" s="865"/>
      <c r="B310" s="879" t="s">
        <v>405</v>
      </c>
      <c r="C310" s="871" t="str">
        <f>IF('④別表２（エネ管工場等）'!C350="","",'④別表２（エネ管工場等）'!C350)</f>
        <v/>
      </c>
      <c r="D310" s="872" t="e">
        <f>IF('④別表２（エネ管工場等）'!#REF!="","",'④別表２（エネ管工場等）'!#REF!)</f>
        <v>#REF!</v>
      </c>
      <c r="E310" s="45" t="str">
        <f>IF('④別表２（エネ管工場等）'!F350="","",ROUND('④別表２（エネ管工場等）'!F350,0))</f>
        <v/>
      </c>
      <c r="F310" s="465" t="str">
        <f>IF('④別表２（エネ管工場等）'!G350="","",'④別表２（エネ管工場等）'!G350)</f>
        <v/>
      </c>
      <c r="G310" s="86" t="str">
        <f>IF(E310="","",ROUND(E310*H310,0))</f>
        <v/>
      </c>
      <c r="H310" s="464" t="str">
        <f>IF('④別表２（エネ管工場等）'!P350="","",'④別表２（エネ管工場等）'!P350)</f>
        <v/>
      </c>
      <c r="I310" s="460" t="str">
        <f>IF('④別表２（エネ管工場等）'!Q350="","",'④別表２（エネ管工場等）'!Q350)</f>
        <v/>
      </c>
    </row>
    <row r="311" spans="1:9" s="6" customFormat="1" ht="18" customHeight="1" x14ac:dyDescent="0.15">
      <c r="A311" s="865"/>
      <c r="B311" s="880"/>
      <c r="C311" s="871" t="str">
        <f>IF('④別表２（エネ管工場等）'!C351="","",'④別表２（エネ管工場等）'!C351)</f>
        <v/>
      </c>
      <c r="D311" s="872" t="e">
        <f>IF('④別表２（エネ管工場等）'!#REF!="","",'④別表２（エネ管工場等）'!#REF!)</f>
        <v>#REF!</v>
      </c>
      <c r="E311" s="45" t="str">
        <f>IF('④別表２（エネ管工場等）'!F351="","",ROUND('④別表２（エネ管工場等）'!F351,0))</f>
        <v/>
      </c>
      <c r="F311" s="465" t="str">
        <f>IF('④別表２（エネ管工場等）'!G351="","",'④別表２（エネ管工場等）'!G351)</f>
        <v/>
      </c>
      <c r="G311" s="86" t="str">
        <f t="shared" ref="G311" si="22">IF(E311="","",ROUND(E311*H311,0))</f>
        <v/>
      </c>
      <c r="H311" s="464" t="str">
        <f>IF('④別表２（エネ管工場等）'!P351="","",'④別表２（エネ管工場等）'!P351)</f>
        <v/>
      </c>
      <c r="I311" s="460" t="str">
        <f>IF('④別表２（エネ管工場等）'!Q351="","",'④別表２（エネ管工場等）'!Q351)</f>
        <v/>
      </c>
    </row>
    <row r="312" spans="1:9" s="6" customFormat="1" ht="18" customHeight="1" x14ac:dyDescent="0.15">
      <c r="A312" s="865"/>
      <c r="B312" s="880"/>
      <c r="C312" s="871" t="str">
        <f>IF('④別表２（エネ管工場等）'!C352="","",'④別表２（エネ管工場等）'!C352)</f>
        <v/>
      </c>
      <c r="D312" s="872" t="e">
        <f>IF('④別表２（エネ管工場等）'!#REF!="","",'④別表２（エネ管工場等）'!#REF!)</f>
        <v>#REF!</v>
      </c>
      <c r="E312" s="45" t="str">
        <f>IF('④別表２（エネ管工場等）'!F352="","",ROUND('④別表２（エネ管工場等）'!F352,0))</f>
        <v/>
      </c>
      <c r="F312" s="465" t="str">
        <f>IF('④別表２（エネ管工場等）'!G352="","",'④別表２（エネ管工場等）'!G352)</f>
        <v/>
      </c>
      <c r="G312" s="86" t="str">
        <f t="shared" ref="G312" si="23">IF(E312="","",ROUND(E312*H312,0))</f>
        <v/>
      </c>
      <c r="H312" s="464" t="str">
        <f>IF('④別表２（エネ管工場等）'!P352="","",'④別表２（エネ管工場等）'!P352)</f>
        <v/>
      </c>
      <c r="I312" s="460" t="str">
        <f>IF('④別表２（エネ管工場等）'!Q352="","",'④別表２（エネ管工場等）'!Q352)</f>
        <v/>
      </c>
    </row>
    <row r="313" spans="1:9" s="6" customFormat="1" ht="18" customHeight="1" x14ac:dyDescent="0.15">
      <c r="A313" s="865"/>
      <c r="B313" s="880"/>
      <c r="C313" s="871" t="str">
        <f>IF('④別表２（エネ管工場等）'!C353="","",'④別表２（エネ管工場等）'!C353)</f>
        <v/>
      </c>
      <c r="D313" s="872" t="e">
        <f>IF('④別表２（エネ管工場等）'!#REF!="","",'④別表２（エネ管工場等）'!#REF!)</f>
        <v>#REF!</v>
      </c>
      <c r="E313" s="45" t="str">
        <f>IF('④別表２（エネ管工場等）'!F353="","",ROUND('④別表２（エネ管工場等）'!F353,0))</f>
        <v/>
      </c>
      <c r="F313" s="465" t="str">
        <f>IF('④別表２（エネ管工場等）'!G353="","",'④別表２（エネ管工場等）'!G353)</f>
        <v/>
      </c>
      <c r="G313" s="86" t="str">
        <f t="shared" si="21"/>
        <v/>
      </c>
      <c r="H313" s="464" t="str">
        <f>IF('④別表２（エネ管工場等）'!P353="","",'④別表２（エネ管工場等）'!P353)</f>
        <v/>
      </c>
      <c r="I313" s="460" t="str">
        <f>IF('④別表２（エネ管工場等）'!Q353="","",'④別表２（エネ管工場等）'!Q353)</f>
        <v/>
      </c>
    </row>
    <row r="314" spans="1:9" s="6" customFormat="1" ht="18" customHeight="1" x14ac:dyDescent="0.15">
      <c r="A314" s="865"/>
      <c r="B314" s="881"/>
      <c r="C314" s="871" t="str">
        <f>IF('④別表２（エネ管工場等）'!C354="","",'④別表２（エネ管工場等）'!C354)</f>
        <v/>
      </c>
      <c r="D314" s="872" t="e">
        <f>IF('④別表２（エネ管工場等）'!#REF!="","",'④別表２（エネ管工場等）'!#REF!)</f>
        <v>#REF!</v>
      </c>
      <c r="E314" s="45" t="str">
        <f>IF('④別表２（エネ管工場等）'!F354="","",ROUND('④別表２（エネ管工場等）'!F354,0))</f>
        <v/>
      </c>
      <c r="F314" s="465" t="str">
        <f>IF('④別表２（エネ管工場等）'!G354="","",'④別表２（エネ管工場等）'!G354)</f>
        <v/>
      </c>
      <c r="G314" s="86" t="str">
        <f t="shared" si="21"/>
        <v/>
      </c>
      <c r="H314" s="464" t="str">
        <f>IF('④別表２（エネ管工場等）'!P354="","",'④別表２（エネ管工場等）'!P354)</f>
        <v/>
      </c>
      <c r="I314" s="460" t="str">
        <f>IF('④別表２（エネ管工場等）'!Q354="","",'④別表２（エネ管工場等）'!Q354)</f>
        <v/>
      </c>
    </row>
    <row r="315" spans="1:9" s="6" customFormat="1" ht="18" customHeight="1" x14ac:dyDescent="0.15">
      <c r="A315" s="865"/>
      <c r="B315" s="873" t="s">
        <v>523</v>
      </c>
      <c r="C315" s="874"/>
      <c r="D315" s="875"/>
      <c r="E315" s="45" t="str">
        <f>IF('④別表２（エネ管工場等）'!F359="","",ROUND('④別表２（エネ管工場等）'!F359,0))</f>
        <v/>
      </c>
      <c r="F315" s="433" t="s">
        <v>65</v>
      </c>
      <c r="G315" s="7" t="str">
        <f>IF(E315="","",ROUND(E315*H315,0))</f>
        <v/>
      </c>
      <c r="H315" s="75">
        <v>46</v>
      </c>
      <c r="I315" s="433" t="s">
        <v>75</v>
      </c>
    </row>
    <row r="316" spans="1:9" s="6" customFormat="1" ht="18" customHeight="1" x14ac:dyDescent="0.15">
      <c r="A316" s="865"/>
      <c r="B316" s="870" t="s">
        <v>522</v>
      </c>
      <c r="C316" s="870"/>
      <c r="D316" s="870"/>
      <c r="E316" s="45" t="str">
        <f>IF('④別表２（エネ管工場等）'!F364="","",ROUND('④別表２（エネ管工場等）'!F364,0))</f>
        <v/>
      </c>
      <c r="F316" s="433" t="s">
        <v>33</v>
      </c>
      <c r="G316" s="7" t="str">
        <f>IF(E316="","",ROUND(E316*H316,0))</f>
        <v/>
      </c>
      <c r="H316" s="76">
        <v>1.17</v>
      </c>
      <c r="I316" s="433" t="s">
        <v>34</v>
      </c>
    </row>
    <row r="317" spans="1:9" s="6" customFormat="1" ht="18" customHeight="1" x14ac:dyDescent="0.15">
      <c r="A317" s="865"/>
      <c r="B317" s="870" t="s">
        <v>521</v>
      </c>
      <c r="C317" s="870"/>
      <c r="D317" s="870"/>
      <c r="E317" s="45" t="str">
        <f>IF('④別表２（エネ管工場等）'!F365="","",ROUND('④別表２（エネ管工場等）'!F365,0))</f>
        <v/>
      </c>
      <c r="F317" s="433" t="s">
        <v>33</v>
      </c>
      <c r="G317" s="7" t="str">
        <f t="shared" si="21"/>
        <v/>
      </c>
      <c r="H317" s="76">
        <v>1.19</v>
      </c>
      <c r="I317" s="433" t="s">
        <v>34</v>
      </c>
    </row>
    <row r="318" spans="1:9" s="6" customFormat="1" ht="18" customHeight="1" x14ac:dyDescent="0.15">
      <c r="A318" s="865"/>
      <c r="B318" s="870" t="s">
        <v>36</v>
      </c>
      <c r="C318" s="870"/>
      <c r="D318" s="870"/>
      <c r="E318" s="45" t="str">
        <f>IF('④別表２（エネ管工場等）'!F366="","",ROUND('④別表２（エネ管工場等）'!F366,0))</f>
        <v/>
      </c>
      <c r="F318" s="433" t="s">
        <v>33</v>
      </c>
      <c r="G318" s="7" t="str">
        <f t="shared" si="21"/>
        <v/>
      </c>
      <c r="H318" s="76">
        <v>1.19</v>
      </c>
      <c r="I318" s="433" t="s">
        <v>34</v>
      </c>
    </row>
    <row r="319" spans="1:9" s="6" customFormat="1" ht="18" customHeight="1" x14ac:dyDescent="0.15">
      <c r="A319" s="865"/>
      <c r="B319" s="870" t="s">
        <v>528</v>
      </c>
      <c r="C319" s="870"/>
      <c r="D319" s="870"/>
      <c r="E319" s="45" t="str">
        <f>IF('④別表２（エネ管工場等）'!F367="","",ROUND('④別表２（エネ管工場等）'!F367,0))</f>
        <v/>
      </c>
      <c r="F319" s="433" t="s">
        <v>33</v>
      </c>
      <c r="G319" s="7" t="str">
        <f t="shared" si="21"/>
        <v/>
      </c>
      <c r="H319" s="76">
        <v>1.19</v>
      </c>
      <c r="I319" s="433" t="s">
        <v>34</v>
      </c>
    </row>
    <row r="320" spans="1:9" s="6" customFormat="1" ht="18" customHeight="1" x14ac:dyDescent="0.15">
      <c r="A320" s="866"/>
      <c r="B320" s="861" t="s">
        <v>54</v>
      </c>
      <c r="C320" s="862"/>
      <c r="D320" s="863"/>
      <c r="E320" s="8"/>
      <c r="F320" s="8"/>
      <c r="G320" s="7" t="str">
        <f>IF(SUM(G288:G319)=0,"",SUM(G288:G319))</f>
        <v/>
      </c>
      <c r="H320" s="9"/>
      <c r="I320" s="10"/>
    </row>
    <row r="321" spans="1:9" s="6" customFormat="1" ht="18" customHeight="1" x14ac:dyDescent="0.15">
      <c r="A321" s="864" t="s">
        <v>38</v>
      </c>
      <c r="B321" s="885" t="s">
        <v>397</v>
      </c>
      <c r="C321" s="886"/>
      <c r="D321" s="11" t="s">
        <v>527</v>
      </c>
      <c r="E321" s="45" t="str">
        <f>IF('④別表２（エネ管工場等）'!F372="","",ROUND('④別表２（エネ管工場等）'!F372,0))</f>
        <v/>
      </c>
      <c r="F321" s="433" t="s">
        <v>95</v>
      </c>
      <c r="G321" s="7" t="str">
        <f>IF(E321="","",ROUND(E321*H321,0))</f>
        <v/>
      </c>
      <c r="H321" s="456">
        <v>8.64</v>
      </c>
      <c r="I321" s="433" t="s">
        <v>96</v>
      </c>
    </row>
    <row r="322" spans="1:9" s="6" customFormat="1" ht="18" customHeight="1" x14ac:dyDescent="0.15">
      <c r="A322" s="865"/>
      <c r="B322" s="887"/>
      <c r="C322" s="888"/>
      <c r="D322" s="11" t="s">
        <v>40</v>
      </c>
      <c r="E322" s="45" t="str">
        <f>IF('④別表２（エネ管工場等）'!F374="","",ROUND('④別表２（エネ管工場等）'!F374,0))</f>
        <v/>
      </c>
      <c r="F322" s="433" t="s">
        <v>95</v>
      </c>
      <c r="G322" s="7" t="str">
        <f>IF(E322="","",ROUND(E322*H322,0))</f>
        <v/>
      </c>
      <c r="H322" s="456">
        <v>8.64</v>
      </c>
      <c r="I322" s="433" t="s">
        <v>96</v>
      </c>
    </row>
    <row r="323" spans="1:9" s="6" customFormat="1" ht="18" customHeight="1" x14ac:dyDescent="0.15">
      <c r="A323" s="865"/>
      <c r="B323" s="867" t="s">
        <v>41</v>
      </c>
      <c r="C323" s="890" t="s">
        <v>42</v>
      </c>
      <c r="D323" s="891"/>
      <c r="E323" s="45" t="str">
        <f>IF('④別表２（エネ管工場等）'!F376="","",ROUND('④別表２（エネ管工場等）'!F376,0))</f>
        <v/>
      </c>
      <c r="F323" s="433" t="s">
        <v>95</v>
      </c>
      <c r="G323" s="7" t="str">
        <f>IF(E323="","",ROUND(E323*H323,0))</f>
        <v/>
      </c>
      <c r="H323" s="459"/>
      <c r="I323" s="433" t="s">
        <v>96</v>
      </c>
    </row>
    <row r="324" spans="1:9" s="6" customFormat="1" ht="18" customHeight="1" x14ac:dyDescent="0.15">
      <c r="A324" s="865"/>
      <c r="B324" s="868"/>
      <c r="C324" s="915" t="s">
        <v>43</v>
      </c>
      <c r="D324" s="916"/>
      <c r="E324" s="45" t="str">
        <f>IF('④別表２（エネ管工場等）'!F377="","",ROUND('④別表２（エネ管工場等）'!F377,0))</f>
        <v/>
      </c>
      <c r="F324" s="433" t="s">
        <v>95</v>
      </c>
      <c r="G324" s="9"/>
      <c r="H324" s="9"/>
      <c r="I324" s="433" t="s">
        <v>96</v>
      </c>
    </row>
    <row r="325" spans="1:9" s="6" customFormat="1" ht="18" customHeight="1" thickBot="1" x14ac:dyDescent="0.2">
      <c r="A325" s="866"/>
      <c r="B325" s="861" t="s">
        <v>55</v>
      </c>
      <c r="C325" s="862"/>
      <c r="D325" s="863"/>
      <c r="E325" s="8"/>
      <c r="F325" s="8"/>
      <c r="G325" s="26" t="str">
        <f>IF(SUM(G321:G323)=0,"",SUM(G321:G323))</f>
        <v/>
      </c>
      <c r="H325" s="9"/>
      <c r="I325" s="10"/>
    </row>
    <row r="326" spans="1:9" s="6" customFormat="1" ht="18" customHeight="1" thickBot="1" x14ac:dyDescent="0.2">
      <c r="A326" s="861" t="s">
        <v>44</v>
      </c>
      <c r="B326" s="862"/>
      <c r="C326" s="862"/>
      <c r="D326" s="862"/>
      <c r="E326" s="863"/>
      <c r="F326" s="24"/>
      <c r="G326" s="27" t="str">
        <f>IF(SUM(G320,G325)=0,"",SUM(G320,G325))</f>
        <v/>
      </c>
      <c r="H326" s="25"/>
      <c r="I326" s="10"/>
    </row>
    <row r="327" spans="1:9" s="6" customFormat="1" ht="18" customHeight="1" thickBot="1" x14ac:dyDescent="0.2"/>
    <row r="328" spans="1:9" s="6" customFormat="1" ht="18" customHeight="1" thickBot="1" x14ac:dyDescent="0.2">
      <c r="A328" s="882" t="s">
        <v>45</v>
      </c>
      <c r="B328" s="883"/>
      <c r="C328" s="883"/>
      <c r="D328" s="883"/>
      <c r="E328" s="883"/>
      <c r="F328" s="883"/>
      <c r="G328" s="28" t="str">
        <f>IF(G326="","",G326*0.0258)</f>
        <v/>
      </c>
    </row>
    <row r="336" spans="1:9" ht="14.25" thickBot="1" x14ac:dyDescent="0.2"/>
    <row r="337" spans="4:8" ht="21.75" customHeight="1" thickBot="1" x14ac:dyDescent="0.2">
      <c r="D337" s="37" t="s">
        <v>122</v>
      </c>
      <c r="E337" s="46" t="s">
        <v>125</v>
      </c>
      <c r="F337" s="37" t="s">
        <v>71</v>
      </c>
      <c r="G337" s="47" t="str">
        <f>IF(SUM(G46,G102,G158,G214,G270,G326)=0,"",SUM(G46,G102,G158,G214,G270,G326))</f>
        <v/>
      </c>
      <c r="H337" s="32" t="s">
        <v>123</v>
      </c>
    </row>
    <row r="338" spans="4:8" ht="21.75" customHeight="1" thickBot="1" x14ac:dyDescent="0.2">
      <c r="D338" s="17"/>
      <c r="E338" s="46" t="s">
        <v>126</v>
      </c>
      <c r="F338" s="37" t="s">
        <v>71</v>
      </c>
      <c r="G338" s="47" t="str">
        <f>IF(G337="","",G337*0.0258)</f>
        <v/>
      </c>
      <c r="H338" s="32" t="s">
        <v>124</v>
      </c>
    </row>
  </sheetData>
  <sheetProtection algorithmName="SHA-512" hashValue="7kghCRWg1gBP/lcTzq7UIdLGOxTNtC2OdkpW6M0snaz30zC3fArjxgO/jeM4RXR6Wm91++9BaDkKyEwQVZ6dhA==" saltValue="7veFpIqZtfMSDrRXVluh/A==" spinCount="100000" sheet="1" selectLockedCells="1"/>
  <protectedRanges>
    <protectedRange sqref="E8:E44 E64:E100 E120:E156 E176:E212 E232:E268 E288:E324 F310:F314 F254:F258 F198:F202 F142:F146" name="範囲1"/>
  </protectedRanges>
  <mergeCells count="312">
    <mergeCell ref="C24:D24"/>
    <mergeCell ref="C33:D33"/>
    <mergeCell ref="C34:D34"/>
    <mergeCell ref="C202:D202"/>
    <mergeCell ref="C201:D201"/>
    <mergeCell ref="B139:D139"/>
    <mergeCell ref="B140:D140"/>
    <mergeCell ref="B134:B136"/>
    <mergeCell ref="C130:D130"/>
    <mergeCell ref="C131:D131"/>
    <mergeCell ref="C132:D132"/>
    <mergeCell ref="C133:D133"/>
    <mergeCell ref="C134:D134"/>
    <mergeCell ref="C135:D135"/>
    <mergeCell ref="C136:D136"/>
    <mergeCell ref="B151:D151"/>
    <mergeCell ref="B152:D152"/>
    <mergeCell ref="B120:D120"/>
    <mergeCell ref="B148:D148"/>
    <mergeCell ref="C155:D155"/>
    <mergeCell ref="C74:D74"/>
    <mergeCell ref="C75:D75"/>
    <mergeCell ref="C76:D76"/>
    <mergeCell ref="B149:D149"/>
    <mergeCell ref="B150:D150"/>
    <mergeCell ref="B128:D128"/>
    <mergeCell ref="B141:D141"/>
    <mergeCell ref="B137:D137"/>
    <mergeCell ref="B138:D138"/>
    <mergeCell ref="C77:D77"/>
    <mergeCell ref="C78:D78"/>
    <mergeCell ref="C79:D79"/>
    <mergeCell ref="C80:D80"/>
    <mergeCell ref="A326:E326"/>
    <mergeCell ref="A328:F328"/>
    <mergeCell ref="C248:D248"/>
    <mergeCell ref="C247:D247"/>
    <mergeCell ref="C246:D246"/>
    <mergeCell ref="C245:D245"/>
    <mergeCell ref="C244:D244"/>
    <mergeCell ref="C243:D243"/>
    <mergeCell ref="C242:D242"/>
    <mergeCell ref="C258:D258"/>
    <mergeCell ref="C257:D257"/>
    <mergeCell ref="B265:C266"/>
    <mergeCell ref="C268:D268"/>
    <mergeCell ref="C267:D267"/>
    <mergeCell ref="C298:D298"/>
    <mergeCell ref="C299:D299"/>
    <mergeCell ref="C300:D300"/>
    <mergeCell ref="C301:D301"/>
    <mergeCell ref="C302:D302"/>
    <mergeCell ref="C303:D303"/>
    <mergeCell ref="C304:D304"/>
    <mergeCell ref="C313:D313"/>
    <mergeCell ref="C314:D314"/>
    <mergeCell ref="B321:C322"/>
    <mergeCell ref="B309:D309"/>
    <mergeCell ref="B316:D316"/>
    <mergeCell ref="B317:D317"/>
    <mergeCell ref="B318:D318"/>
    <mergeCell ref="B319:D319"/>
    <mergeCell ref="B320:D320"/>
    <mergeCell ref="A321:A325"/>
    <mergeCell ref="B323:B324"/>
    <mergeCell ref="B325:D325"/>
    <mergeCell ref="C324:D324"/>
    <mergeCell ref="C323:D323"/>
    <mergeCell ref="B315:D315"/>
    <mergeCell ref="C310:D310"/>
    <mergeCell ref="C312:D312"/>
    <mergeCell ref="C311:D311"/>
    <mergeCell ref="B310:B314"/>
    <mergeCell ref="F283:I283"/>
    <mergeCell ref="A285:D287"/>
    <mergeCell ref="E285:G285"/>
    <mergeCell ref="H285:I285"/>
    <mergeCell ref="F286:F287"/>
    <mergeCell ref="I286:I287"/>
    <mergeCell ref="A288:A320"/>
    <mergeCell ref="B288:D288"/>
    <mergeCell ref="B289:D289"/>
    <mergeCell ref="B290:D290"/>
    <mergeCell ref="B291:D291"/>
    <mergeCell ref="B292:D292"/>
    <mergeCell ref="B293:D293"/>
    <mergeCell ref="B294:D294"/>
    <mergeCell ref="B295:D295"/>
    <mergeCell ref="B296:D296"/>
    <mergeCell ref="B297:D297"/>
    <mergeCell ref="B298:B299"/>
    <mergeCell ref="B300:B301"/>
    <mergeCell ref="B302:B304"/>
    <mergeCell ref="B305:D305"/>
    <mergeCell ref="B306:D306"/>
    <mergeCell ref="B307:D307"/>
    <mergeCell ref="B308:D308"/>
    <mergeCell ref="H61:I61"/>
    <mergeCell ref="B43:B44"/>
    <mergeCell ref="B36:D36"/>
    <mergeCell ref="B37:D37"/>
    <mergeCell ref="B25:D25"/>
    <mergeCell ref="B26:D26"/>
    <mergeCell ref="A48:F48"/>
    <mergeCell ref="B45:D45"/>
    <mergeCell ref="A46:E46"/>
    <mergeCell ref="B38:D38"/>
    <mergeCell ref="B39:D39"/>
    <mergeCell ref="B40:D40"/>
    <mergeCell ref="A41:A45"/>
    <mergeCell ref="C30:D30"/>
    <mergeCell ref="C31:D31"/>
    <mergeCell ref="C32:D32"/>
    <mergeCell ref="B35:D35"/>
    <mergeCell ref="B30:B34"/>
    <mergeCell ref="F59:I59"/>
    <mergeCell ref="E61:G61"/>
    <mergeCell ref="B41:C42"/>
    <mergeCell ref="C43:D43"/>
    <mergeCell ref="C44:D44"/>
    <mergeCell ref="H5:I5"/>
    <mergeCell ref="F6:F7"/>
    <mergeCell ref="I6:I7"/>
    <mergeCell ref="A8:A40"/>
    <mergeCell ref="B8:D8"/>
    <mergeCell ref="B29:D29"/>
    <mergeCell ref="B9:D9"/>
    <mergeCell ref="B10:D10"/>
    <mergeCell ref="B11:D11"/>
    <mergeCell ref="B12:D12"/>
    <mergeCell ref="B13:D13"/>
    <mergeCell ref="B14:D14"/>
    <mergeCell ref="B27:D27"/>
    <mergeCell ref="B28:D28"/>
    <mergeCell ref="B20:B21"/>
    <mergeCell ref="B22:B24"/>
    <mergeCell ref="B17:D17"/>
    <mergeCell ref="B18:B19"/>
    <mergeCell ref="C18:D18"/>
    <mergeCell ref="C19:D19"/>
    <mergeCell ref="C20:D20"/>
    <mergeCell ref="C21:D21"/>
    <mergeCell ref="C22:D22"/>
    <mergeCell ref="C23:D23"/>
    <mergeCell ref="F3:I3"/>
    <mergeCell ref="B126:D126"/>
    <mergeCell ref="B127:D127"/>
    <mergeCell ref="B130:B131"/>
    <mergeCell ref="B129:D129"/>
    <mergeCell ref="B132:B133"/>
    <mergeCell ref="B15:D15"/>
    <mergeCell ref="B16:D16"/>
    <mergeCell ref="A5:D7"/>
    <mergeCell ref="E5:G5"/>
    <mergeCell ref="B125:D125"/>
    <mergeCell ref="B64:D64"/>
    <mergeCell ref="B65:D65"/>
    <mergeCell ref="B66:D66"/>
    <mergeCell ref="B67:D67"/>
    <mergeCell ref="B68:D68"/>
    <mergeCell ref="B69:D69"/>
    <mergeCell ref="B70:D70"/>
    <mergeCell ref="B83:D83"/>
    <mergeCell ref="B84:D84"/>
    <mergeCell ref="B121:D121"/>
    <mergeCell ref="B71:D71"/>
    <mergeCell ref="B74:B75"/>
    <mergeCell ref="F62:F63"/>
    <mergeCell ref="I62:I63"/>
    <mergeCell ref="F115:I115"/>
    <mergeCell ref="A117:D119"/>
    <mergeCell ref="B122:D122"/>
    <mergeCell ref="B123:D123"/>
    <mergeCell ref="B124:D124"/>
    <mergeCell ref="A64:A96"/>
    <mergeCell ref="B72:D72"/>
    <mergeCell ref="B73:D73"/>
    <mergeCell ref="B76:B77"/>
    <mergeCell ref="B78:B80"/>
    <mergeCell ref="B85:D85"/>
    <mergeCell ref="H117:I117"/>
    <mergeCell ref="I118:I119"/>
    <mergeCell ref="A61:D63"/>
    <mergeCell ref="B92:D92"/>
    <mergeCell ref="B93:D93"/>
    <mergeCell ref="B94:D94"/>
    <mergeCell ref="B95:D95"/>
    <mergeCell ref="B81:D81"/>
    <mergeCell ref="B96:D96"/>
    <mergeCell ref="A97:A101"/>
    <mergeCell ref="B82:D82"/>
    <mergeCell ref="A120:A152"/>
    <mergeCell ref="B155:B156"/>
    <mergeCell ref="B157:D157"/>
    <mergeCell ref="A158:E158"/>
    <mergeCell ref="C186:D186"/>
    <mergeCell ref="C187:D187"/>
    <mergeCell ref="C188:D188"/>
    <mergeCell ref="C189:D189"/>
    <mergeCell ref="C190:D190"/>
    <mergeCell ref="C191:D191"/>
    <mergeCell ref="A153:A157"/>
    <mergeCell ref="A160:F160"/>
    <mergeCell ref="F171:I171"/>
    <mergeCell ref="A173:D175"/>
    <mergeCell ref="E173:G173"/>
    <mergeCell ref="H173:I173"/>
    <mergeCell ref="F174:F175"/>
    <mergeCell ref="I174:I175"/>
    <mergeCell ref="B182:D182"/>
    <mergeCell ref="B184:D184"/>
    <mergeCell ref="B185:D185"/>
    <mergeCell ref="B186:B187"/>
    <mergeCell ref="B188:B189"/>
    <mergeCell ref="B153:C154"/>
    <mergeCell ref="C156:D156"/>
    <mergeCell ref="B244:B245"/>
    <mergeCell ref="C192:D192"/>
    <mergeCell ref="B203:D203"/>
    <mergeCell ref="C198:D198"/>
    <mergeCell ref="C200:D200"/>
    <mergeCell ref="C199:D199"/>
    <mergeCell ref="B198:B202"/>
    <mergeCell ref="F227:I227"/>
    <mergeCell ref="A229:D231"/>
    <mergeCell ref="E229:G229"/>
    <mergeCell ref="H229:I229"/>
    <mergeCell ref="F230:F231"/>
    <mergeCell ref="I230:I231"/>
    <mergeCell ref="A214:E214"/>
    <mergeCell ref="A216:F216"/>
    <mergeCell ref="B204:D204"/>
    <mergeCell ref="B205:D205"/>
    <mergeCell ref="A176:A208"/>
    <mergeCell ref="B183:D183"/>
    <mergeCell ref="B193:D193"/>
    <mergeCell ref="B194:D194"/>
    <mergeCell ref="B195:D195"/>
    <mergeCell ref="B190:B192"/>
    <mergeCell ref="B206:D206"/>
    <mergeCell ref="B233:D233"/>
    <mergeCell ref="B234:D234"/>
    <mergeCell ref="B235:D235"/>
    <mergeCell ref="B236:D236"/>
    <mergeCell ref="B237:D237"/>
    <mergeCell ref="B238:D238"/>
    <mergeCell ref="B240:D240"/>
    <mergeCell ref="B241:D241"/>
    <mergeCell ref="B242:B243"/>
    <mergeCell ref="A272:F272"/>
    <mergeCell ref="B262:D262"/>
    <mergeCell ref="B263:D263"/>
    <mergeCell ref="B264:D264"/>
    <mergeCell ref="A265:A269"/>
    <mergeCell ref="B267:B268"/>
    <mergeCell ref="B269:D269"/>
    <mergeCell ref="B260:D260"/>
    <mergeCell ref="B261:D261"/>
    <mergeCell ref="A232:A264"/>
    <mergeCell ref="B239:D239"/>
    <mergeCell ref="B249:D249"/>
    <mergeCell ref="B250:D250"/>
    <mergeCell ref="B251:D251"/>
    <mergeCell ref="B246:B248"/>
    <mergeCell ref="B259:D259"/>
    <mergeCell ref="C254:D254"/>
    <mergeCell ref="C256:D256"/>
    <mergeCell ref="C255:D255"/>
    <mergeCell ref="B254:B258"/>
    <mergeCell ref="A270:E270"/>
    <mergeCell ref="B252:D252"/>
    <mergeCell ref="B253:D253"/>
    <mergeCell ref="B232:D232"/>
    <mergeCell ref="C86:D86"/>
    <mergeCell ref="C88:D88"/>
    <mergeCell ref="C87:D87"/>
    <mergeCell ref="B91:D91"/>
    <mergeCell ref="B86:B90"/>
    <mergeCell ref="B147:D147"/>
    <mergeCell ref="C142:D142"/>
    <mergeCell ref="C144:D144"/>
    <mergeCell ref="C143:D143"/>
    <mergeCell ref="B142:B146"/>
    <mergeCell ref="B99:B100"/>
    <mergeCell ref="B101:D101"/>
    <mergeCell ref="A102:E102"/>
    <mergeCell ref="A104:F104"/>
    <mergeCell ref="E117:G117"/>
    <mergeCell ref="F118:F119"/>
    <mergeCell ref="B97:C98"/>
    <mergeCell ref="C90:D90"/>
    <mergeCell ref="C89:D89"/>
    <mergeCell ref="C100:D100"/>
    <mergeCell ref="C99:D99"/>
    <mergeCell ref="C146:D146"/>
    <mergeCell ref="C145:D145"/>
    <mergeCell ref="B208:D208"/>
    <mergeCell ref="A209:A213"/>
    <mergeCell ref="B211:B212"/>
    <mergeCell ref="B213:D213"/>
    <mergeCell ref="B176:D176"/>
    <mergeCell ref="B177:D177"/>
    <mergeCell ref="B178:D178"/>
    <mergeCell ref="B179:D179"/>
    <mergeCell ref="B180:D180"/>
    <mergeCell ref="B181:D181"/>
    <mergeCell ref="B196:D196"/>
    <mergeCell ref="B197:D197"/>
    <mergeCell ref="B207:D207"/>
    <mergeCell ref="B209:C210"/>
    <mergeCell ref="C212:D212"/>
    <mergeCell ref="C211:D211"/>
  </mergeCells>
  <phoneticPr fontId="2"/>
  <conditionalFormatting sqref="H37">
    <cfRule type="cellIs" dxfId="19" priority="66" stopIfTrue="1" operator="notEqual">
      <formula>#REF!</formula>
    </cfRule>
  </conditionalFormatting>
  <conditionalFormatting sqref="H149">
    <cfRule type="cellIs" dxfId="18" priority="32" stopIfTrue="1" operator="notEqual">
      <formula>#REF!</formula>
    </cfRule>
  </conditionalFormatting>
  <conditionalFormatting sqref="H205">
    <cfRule type="cellIs" dxfId="17" priority="28" stopIfTrue="1" operator="notEqual">
      <formula>#REF!</formula>
    </cfRule>
  </conditionalFormatting>
  <conditionalFormatting sqref="H261">
    <cfRule type="cellIs" dxfId="16" priority="24" stopIfTrue="1" operator="notEqual">
      <formula>#REF!</formula>
    </cfRule>
  </conditionalFormatting>
  <conditionalFormatting sqref="M33:M34">
    <cfRule type="cellIs" dxfId="15" priority="17" stopIfTrue="1" operator="equal">
      <formula>46</formula>
    </cfRule>
    <cfRule type="cellIs" dxfId="14" priority="18" stopIfTrue="1" operator="notEqual">
      <formula>#REF!</formula>
    </cfRule>
    <cfRule type="cellIs" dxfId="13" priority="19" stopIfTrue="1" operator="notEqual">
      <formula>#REF!</formula>
    </cfRule>
  </conditionalFormatting>
  <conditionalFormatting sqref="M36">
    <cfRule type="cellIs" dxfId="12" priority="13" stopIfTrue="1" operator="notEqual">
      <formula>$H$36</formula>
    </cfRule>
  </conditionalFormatting>
  <conditionalFormatting sqref="M37">
    <cfRule type="cellIs" dxfId="11" priority="12" stopIfTrue="1" operator="notEqual">
      <formula>$H$37</formula>
    </cfRule>
  </conditionalFormatting>
  <conditionalFormatting sqref="M38">
    <cfRule type="cellIs" dxfId="10" priority="11" stopIfTrue="1" operator="notEqual">
      <formula>$H$38</formula>
    </cfRule>
  </conditionalFormatting>
  <conditionalFormatting sqref="M39">
    <cfRule type="cellIs" dxfId="9" priority="10" stopIfTrue="1" operator="notEqual">
      <formula>$H$39</formula>
    </cfRule>
  </conditionalFormatting>
  <conditionalFormatting sqref="H317">
    <cfRule type="cellIs" dxfId="8" priority="9" stopIfTrue="1" operator="notEqual">
      <formula>#REF!</formula>
    </cfRule>
  </conditionalFormatting>
  <conditionalFormatting sqref="M30:M31">
    <cfRule type="cellIs" dxfId="7" priority="6" stopIfTrue="1" operator="equal">
      <formula>46</formula>
    </cfRule>
    <cfRule type="cellIs" dxfId="6" priority="7" stopIfTrue="1" operator="notEqual">
      <formula>#REF!</formula>
    </cfRule>
    <cfRule type="cellIs" dxfId="5" priority="8" stopIfTrue="1" operator="notEqual">
      <formula>#REF!</formula>
    </cfRule>
  </conditionalFormatting>
  <conditionalFormatting sqref="M32">
    <cfRule type="cellIs" dxfId="4" priority="3" stopIfTrue="1" operator="equal">
      <formula>46</formula>
    </cfRule>
    <cfRule type="cellIs" dxfId="3" priority="4" stopIfTrue="1" operator="notEqual">
      <formula>#REF!</formula>
    </cfRule>
    <cfRule type="cellIs" dxfId="2" priority="5" stopIfTrue="1" operator="notEqual">
      <formula>#REF!</formula>
    </cfRule>
  </conditionalFormatting>
  <conditionalFormatting sqref="M35">
    <cfRule type="cellIs" dxfId="1" priority="2" stopIfTrue="1" operator="notEqual">
      <formula>#REF!</formula>
    </cfRule>
  </conditionalFormatting>
  <conditionalFormatting sqref="H93">
    <cfRule type="cellIs" dxfId="0" priority="1" stopIfTrue="1" operator="notEqual">
      <formula>#REF!</formula>
    </cfRule>
  </conditionalFormatting>
  <dataValidations xWindow="305" yWindow="198" count="7">
    <dataValidation allowBlank="1" showInputMessage="1" showErrorMessage="1" prompt="入力しないで下さい" sqref="G48 G104 G216 G160 G272 G328"/>
    <dataValidation allowBlank="1" showInputMessage="1" showErrorMessage="1" prompt="入力しないでください" sqref="A48:F48 E5:I7 A5:C7 A104:F104 E61:I63 A61:C63 A216:F216 E173:I175 A173:C175 A160:F160 E117:I119 A117:C119 A272:F272 E229:I231 A229:C231 D35:D42 C24 D259:D266 C136 C80 A328:F328 E285:I287 A285:C287 D203:D210 D193:D197 D305:D309 D229:D241 C211:C212 D285:D297 D249:D253 C192 C267:C268 D173:D185 D137:D141 D117:D129 D81:D85 D61:D73 C248 D5:D17 C323:C324 D25:D29 D91:D98 C99:C100 C155:C156 D147:D154 C43:C44 D315:D322 C18:C21 C74:C77 C130:C133 C186:C189 C242:C245 C298:C301 C304"/>
    <dataValidation allowBlank="1" showInputMessage="1" showErrorMessage="1" promptTitle="注意事項" prompt="工場・事業所名及び算定年度を記入ください。_x000a_例．香川株式会社　丸亀工場（平成25年度）" sqref="A227:A228 A59:A60 A171:A172 A115:A116 A283:A284"/>
    <dataValidation allowBlank="1" sqref="C323:C324 H40:H46 B323:B326 B30 I204:I214 I148:I158 C79:D79 I36:I46 C23:D23 I92:I102 C91:I91 E176:G214 E254:G258 D260:G266 E267:G268 I260:I270 C310:C314 C135:D135 E242:G248 B232:B254 C232:G241 C260:C264 H232:I253 B259:B265 C269:G270 E288:G326 C211:C212 C316:C320 B288:D297 H152:H158 H288:I309 B267:B270 C325:D326 C267:C268 C204:C208 B176:D185 D148:D154 C148:C152 B120:D129 B36:B41 C81:D85 B64:D73 B8:D17 I316:I326 B211:B214 B99:B102 D92:D98 C101:D102 B315:B321 B155:B158 H120:I141 C157:D158 C155:C156 B91:B97 H176:I197 H96:H102 D41:D42 C213:D214 B43:C44 C99:C100 C36:D40 B45:D46 D204:D210 D316:D322 B25:D29 E36:G46 E8:I29 M31 A8:A46 E30:G34 N30:N34 C30:C34 M34 M35:N39 B35:I35 E120:G158 C247:D247 C92:C96 C86:C90 E64:I85 E92:G102 E86:G90 A64:A102 B81:B86 H147:I147 C147:D147 B137:D141 C142:C146 B142 B147:B153 A120:A158 H203:I203 C203:D203 B193:D197 C198:C202 B198 B203:B209 A176:A214 C259:I259 C249:G253 C254:C258 C191:D191 H315:I315 C315:D315 B305:D309 H320:H326 H208:H214 A232:A270 H264:H270 A288:A326 B310 B18:B24 C18:C21 C22:D22 C24 B74:B80 C74:C77 C78:D78 C80 B130:B136 C130:C133 C134:D134 C136 B186:B192 C186:C189 C190:D190 C192 C242:C245 C246:D246 C248 B298:B304 C298:C301 C302:D302 C304 C303:D303"/>
    <dataValidation imeMode="off" allowBlank="1" showErrorMessage="1" promptTitle="注意事項" prompt="①原則、有効桁数２桁以上で入力ください。_x000a_②小数第２位以下の数値を入力した場合は、端数まで表示させてください。_x000a_③排出係数を確認（又は入力）してください（画面右側）。" sqref="M32:M33 M30"/>
    <dataValidation allowBlank="1" showErrorMessage="1" prompt="入力しないでください" sqref="C142:C146 C198:C202 C86:C90 C30:C34 C254:C258 C310:C314"/>
    <dataValidation imeMode="off" allowBlank="1" showInputMessage="1" showErrorMessage="1" sqref="H316:H319 H30:I34 H254:I258 H92:H95 H142:I146 H198:I202 H36:H39 H86:I90 H148:H151 H204:H207 H260:H263 H310:I314"/>
  </dataValidations>
  <pageMargins left="0.55118110236220474" right="0.15748031496062992" top="0.59055118110236227" bottom="0.98425196850393704" header="0.51181102362204722" footer="0.19685039370078741"/>
  <pageSetup paperSize="9" scale="79" orientation="portrait" blackAndWhite="1" horizontalDpi="300" verticalDpi="300" r:id="rId1"/>
  <headerFooter alignWithMargins="0">
    <oddFooter>&amp;R&amp;9&amp;K01+049&amp;F</oddFooter>
  </headerFooter>
  <rowBreaks count="5" manualBreakCount="5">
    <brk id="56" max="8" man="1"/>
    <brk id="112" max="8" man="1"/>
    <brk id="168" max="8" man="1"/>
    <brk id="224" max="8" man="1"/>
    <brk id="280" max="8" man="1"/>
  </rowBreaks>
  <ignoredErrors>
    <ignoredError sqref="E8:E21 E64:G76 B59 B115 B227 E120:E141 B171 E176:E197 E232:E253 E40:E44 E96:F96 E152 E208 E264 F99:G100 F97:G97 F98:G98 E23:E29 E80:G85 F78:G79 F77:G77 F92:G92 F93:G95 H142:I146 H198:I202 H254:I258 H310:I314 C22:C23 C30:C32 C33:D34 F30:F34 I32:I34 H30:I31 H32:H34 C78:D79 C86:D90 F86:F90 H88 H87 H89:I90 H86:I86 I88 I87 C134:D135 C142:D146 F142:F146 C190:D191 C198:D202 F198:F202 C246:D247 C254:D258 F254:F258 C302:D303 C310:D314 F310:F314" unlockedFormula="1"/>
    <ignoredError sqref="G152 G208 G264 G320 G40" formula="1"/>
    <ignoredError sqref="G96" formula="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①基本情報</vt:lpstr>
      <vt:lpstr>②報告書表紙</vt:lpstr>
      <vt:lpstr>③（別紙１）事業所一覧</vt:lpstr>
      <vt:lpstr>⑥様式２</vt:lpstr>
      <vt:lpstr>④別表２（エネ管工場等）</vt:lpstr>
      <vt:lpstr>④別表２（その他）</vt:lpstr>
      <vt:lpstr>⑤別表5</vt:lpstr>
      <vt:lpstr>【参考】エネルギー使用量算定シート（ｴﾈ管工場等）</vt:lpstr>
      <vt:lpstr>'【参考】エネルギー使用量算定シート（ｴﾈ管工場等）'!Print_Area</vt:lpstr>
      <vt:lpstr>①基本情報!Print_Area</vt:lpstr>
      <vt:lpstr>②報告書表紙!Print_Area</vt:lpstr>
      <vt:lpstr>'③（別紙１）事業所一覧'!Print_Area</vt:lpstr>
      <vt:lpstr>'④別表２（エネ管工場等）'!Print_Area</vt:lpstr>
      <vt:lpstr>'④別表２（その他）'!Print_Area</vt:lpstr>
      <vt:lpstr>⑤別表5!Print_Area</vt:lpstr>
      <vt:lpstr>⑥様式２!Print_Area</vt:lpstr>
    </vt:vector>
  </TitlesOfParts>
  <Company>香川県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C08-1468</dc:creator>
  <cp:lastModifiedBy>SG17213のC20-3041</cp:lastModifiedBy>
  <cp:lastPrinted>2024-06-11T04:08:07Z</cp:lastPrinted>
  <dcterms:created xsi:type="dcterms:W3CDTF">2008-06-17T05:47:31Z</dcterms:created>
  <dcterms:modified xsi:type="dcterms:W3CDTF">2024-06-11T04:16:14Z</dcterms:modified>
</cp:coreProperties>
</file>