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Desktop\ＨＰ更新用\"/>
    </mc:Choice>
  </mc:AlternateContent>
  <bookViews>
    <workbookView xWindow="0" yWindow="0" windowWidth="19400" windowHeight="7850"/>
  </bookViews>
  <sheets>
    <sheet name="実績報告書" sheetId="13" r:id="rId1"/>
    <sheet name="出力" sheetId="12" state="hidden" r:id="rId2"/>
  </sheets>
  <definedNames>
    <definedName name="_xlnm.Print_Area" localSheetId="0">実績報告書!$A$1:$AE$54</definedName>
    <definedName name="_xlnm.Print_Area" localSheetId="1">出力!$B$1:$M$60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4" i="13" l="1"/>
  <c r="AJ19" i="13"/>
  <c r="AH19" i="13"/>
  <c r="AH47" i="13" l="1"/>
  <c r="F31" i="13" l="1"/>
  <c r="AG8" i="13" l="1"/>
  <c r="AJ9" i="13"/>
  <c r="AJ10" i="13" s="1"/>
  <c r="AJ11" i="13" s="1"/>
  <c r="AJ12" i="13" s="1"/>
  <c r="AJ13" i="13" s="1"/>
  <c r="AJ14" i="13" s="1"/>
  <c r="AJ15" i="13" s="1"/>
  <c r="AJ16" i="13" s="1"/>
  <c r="AJ17" i="13" s="1"/>
  <c r="AJ18" i="13" s="1"/>
  <c r="AH9" i="13"/>
  <c r="AH10" i="13" s="1"/>
  <c r="AH11" i="13" s="1"/>
  <c r="AH12" i="13" s="1"/>
  <c r="AH13" i="13" s="1"/>
  <c r="AH14" i="13" s="1"/>
  <c r="AH15" i="13" s="1"/>
  <c r="AH16" i="13" s="1"/>
  <c r="AH17" i="13" s="1"/>
  <c r="AH18" i="13" s="1"/>
  <c r="AG19" i="13" l="1"/>
  <c r="AG17" i="13"/>
  <c r="AG10" i="13"/>
  <c r="AG9" i="13"/>
  <c r="AG13" i="13"/>
  <c r="AG14" i="13"/>
  <c r="AG16" i="13"/>
  <c r="AG12" i="13"/>
  <c r="AG18" i="13"/>
  <c r="AG15" i="13"/>
  <c r="AG11" i="13"/>
  <c r="AH5" i="13" l="1"/>
  <c r="L16" i="13" s="1"/>
  <c r="B23" i="13" s="1"/>
  <c r="L12" i="12" l="1"/>
  <c r="L13" i="12"/>
  <c r="L14" i="12"/>
  <c r="L15" i="12"/>
  <c r="L16" i="12"/>
  <c r="L17" i="12"/>
  <c r="L18" i="12"/>
  <c r="L19" i="12"/>
  <c r="L20" i="12"/>
  <c r="L11" i="12"/>
  <c r="F12" i="12"/>
  <c r="F13" i="12"/>
  <c r="F14" i="12"/>
  <c r="F15" i="12"/>
  <c r="F16" i="12"/>
  <c r="F17" i="12"/>
  <c r="F18" i="12"/>
  <c r="F19" i="12"/>
  <c r="F20" i="12"/>
  <c r="F11" i="12"/>
  <c r="D11" i="12"/>
  <c r="D12" i="12"/>
  <c r="Z11" i="13" l="1"/>
  <c r="V25" i="13" s="1"/>
  <c r="Z13" i="13"/>
  <c r="V27" i="13" s="1"/>
  <c r="Z14" i="13"/>
  <c r="V28" i="13" s="1"/>
  <c r="Z12" i="13"/>
  <c r="V26" i="13" s="1"/>
  <c r="Z16" i="13"/>
  <c r="V30" i="13" s="1"/>
  <c r="Z15" i="13"/>
  <c r="V29" i="13" s="1"/>
  <c r="D20" i="12"/>
  <c r="U31" i="13" l="1"/>
  <c r="X44" i="13" s="1"/>
  <c r="AH45" i="13" s="1"/>
  <c r="K59" i="12"/>
  <c r="D13" i="12" l="1"/>
  <c r="D14" i="12"/>
  <c r="D15" i="12"/>
  <c r="D16" i="12"/>
  <c r="D17" i="12"/>
  <c r="D18" i="12"/>
  <c r="D19" i="12"/>
  <c r="Z53" i="13" l="1"/>
  <c r="F28" i="13" s="1"/>
  <c r="F6" i="12"/>
  <c r="F5" i="12"/>
  <c r="H15" i="12" l="1"/>
  <c r="D33" i="12" s="1"/>
  <c r="H18" i="12"/>
  <c r="D36" i="12" s="1"/>
  <c r="H17" i="12"/>
  <c r="D35" i="12" s="1"/>
  <c r="H20" i="12"/>
  <c r="D38" i="12" s="1"/>
  <c r="H16" i="12"/>
  <c r="D34" i="12" s="1"/>
  <c r="H19" i="12"/>
  <c r="D37" i="12" s="1"/>
  <c r="H12" i="12" l="1"/>
  <c r="D30" i="12" s="1"/>
  <c r="H13" i="12"/>
  <c r="D31" i="12" s="1"/>
  <c r="H14" i="12"/>
  <c r="D32" i="12" s="1"/>
  <c r="H11" i="12"/>
  <c r="D29" i="12" s="1"/>
  <c r="C39" i="12" l="1"/>
  <c r="L52" i="12" l="1"/>
  <c r="F52" i="12"/>
  <c r="O53" i="12" l="1"/>
  <c r="F59" i="12" s="1"/>
</calcChain>
</file>

<file path=xl/sharedStrings.xml><?xml version="1.0" encoding="utf-8"?>
<sst xmlns="http://schemas.openxmlformats.org/spreadsheetml/2006/main" count="222" uniqueCount="116">
  <si>
    <t>確認書日付</t>
    <rPh sb="0" eb="3">
      <t>カクニンショ</t>
    </rPh>
    <rPh sb="3" eb="5">
      <t>ヒヅケ</t>
    </rPh>
    <phoneticPr fontId="2"/>
  </si>
  <si>
    <t>円</t>
    <rPh sb="0" eb="1">
      <t>エン</t>
    </rPh>
    <phoneticPr fontId="2"/>
  </si>
  <si>
    <t>１　実績報告</t>
    <phoneticPr fontId="2"/>
  </si>
  <si>
    <t>①補助金対象借入金額</t>
    <phoneticPr fontId="2"/>
  </si>
  <si>
    <t>②借入金額</t>
    <phoneticPr fontId="2"/>
  </si>
  <si>
    <t>金融機関名</t>
    <phoneticPr fontId="2"/>
  </si>
  <si>
    <t>No.</t>
    <phoneticPr fontId="2"/>
  </si>
  <si>
    <t>③支払利子額</t>
    <phoneticPr fontId="2"/>
  </si>
  <si>
    <t xml:space="preserve">④補助金対象利子支払額
</t>
    <phoneticPr fontId="2"/>
  </si>
  <si>
    <t>⑤年利率</t>
    <phoneticPr fontId="2"/>
  </si>
  <si>
    <t>※ 補助金対象利子支払額は、年利率が算定期間内に複数ある場合、その同率年利率において支払われた利子の合計額を記入してください。</t>
    <phoneticPr fontId="2"/>
  </si>
  <si>
    <t>２　補助金交付申請額計算</t>
    <phoneticPr fontId="2"/>
  </si>
  <si>
    <t>円</t>
    <rPh sb="0" eb="1">
      <t>エン</t>
    </rPh>
    <phoneticPr fontId="2"/>
  </si>
  <si>
    <t>補助金交付申請額</t>
    <phoneticPr fontId="2"/>
  </si>
  <si>
    <t>円</t>
    <rPh sb="0" eb="1">
      <t>エン</t>
    </rPh>
    <phoneticPr fontId="2"/>
  </si>
  <si>
    <t>％</t>
    <phoneticPr fontId="2"/>
  </si>
  <si>
    <t>（３）補助金交付申請額</t>
    <phoneticPr fontId="2"/>
  </si>
  <si>
    <t>（１）算定期間内の合計額</t>
    <phoneticPr fontId="2"/>
  </si>
  <si>
    <t>（２）補助率による計算</t>
    <phoneticPr fontId="2"/>
  </si>
  <si>
    <t>（別紙）</t>
    <rPh sb="1" eb="3">
      <t>ベッシ</t>
    </rPh>
    <phoneticPr fontId="2"/>
  </si>
  <si>
    <t>ア　確認書日付がR4.4.1以降である場合</t>
    <rPh sb="2" eb="5">
      <t>カクニンショ</t>
    </rPh>
    <rPh sb="5" eb="7">
      <t>ヒヅケ</t>
    </rPh>
    <rPh sb="14" eb="16">
      <t>イコウ</t>
    </rPh>
    <rPh sb="19" eb="21">
      <t>バアイ</t>
    </rPh>
    <phoneticPr fontId="2"/>
  </si>
  <si>
    <t>⑦</t>
    <phoneticPr fontId="2"/>
  </si>
  <si>
    <t>円</t>
    <rPh sb="0" eb="1">
      <t>エン</t>
    </rPh>
    <phoneticPr fontId="2"/>
  </si>
  <si>
    <t>イ　確認書日付がR4.3.31以前である場合</t>
    <rPh sb="2" eb="5">
      <t>カクニンショ</t>
    </rPh>
    <rPh sb="5" eb="7">
      <t>ヒヅケ</t>
    </rPh>
    <rPh sb="15" eb="17">
      <t>イゼン</t>
    </rPh>
    <rPh sb="20" eb="22">
      <t>バアイ</t>
    </rPh>
    <phoneticPr fontId="2"/>
  </si>
  <si>
    <t xml:space="preserve">  ⑥×10/10</t>
    <phoneticPr fontId="2"/>
  </si>
  <si>
    <t>◎補助金交付の上限額表（（３）関係）</t>
    <rPh sb="1" eb="4">
      <t>ホジョキン</t>
    </rPh>
    <rPh sb="4" eb="6">
      <t>コウフ</t>
    </rPh>
    <rPh sb="7" eb="11">
      <t>ジョウゲンガクヒョウ</t>
    </rPh>
    <rPh sb="15" eb="17">
      <t>カンケイ</t>
    </rPh>
    <phoneticPr fontId="2"/>
  </si>
  <si>
    <t>確認書日付</t>
    <rPh sb="0" eb="3">
      <t>カクニンショ</t>
    </rPh>
    <rPh sb="3" eb="5">
      <t>ヒヅケ</t>
    </rPh>
    <phoneticPr fontId="2"/>
  </si>
  <si>
    <t>H28.4.1以降</t>
    <rPh sb="7" eb="9">
      <t>イコウ</t>
    </rPh>
    <phoneticPr fontId="2"/>
  </si>
  <si>
    <t>H28.3.31以前</t>
    <rPh sb="8" eb="10">
      <t>イゼン</t>
    </rPh>
    <phoneticPr fontId="2"/>
  </si>
  <si>
    <t>［③×（①／②）］</t>
    <phoneticPr fontId="2"/>
  </si>
  <si>
    <t>※（１円未満切捨て）</t>
    <rPh sb="3" eb="6">
      <t>エンミマン</t>
    </rPh>
    <rPh sb="6" eb="8">
      <t>キリス</t>
    </rPh>
    <phoneticPr fontId="2"/>
  </si>
  <si>
    <t>（１円未満切捨て）</t>
    <rPh sb="2" eb="3">
      <t>エン</t>
    </rPh>
    <rPh sb="3" eb="5">
      <t>ミマン</t>
    </rPh>
    <rPh sb="5" eb="7">
      <t>キリス</t>
    </rPh>
    <phoneticPr fontId="2"/>
  </si>
  <si>
    <t>（⑥と同額）</t>
    <rPh sb="3" eb="5">
      <t>ドウガク</t>
    </rPh>
    <phoneticPr fontId="2"/>
  </si>
  <si>
    <t>④×（１％／⑤）</t>
    <phoneticPr fontId="2"/>
  </si>
  <si>
    <t>※（１円未満切捨て）</t>
    <phoneticPr fontId="2"/>
  </si>
  <si>
    <t>円</t>
    <rPh sb="0" eb="1">
      <t>エン</t>
    </rPh>
    <phoneticPr fontId="2"/>
  </si>
  <si>
    <t>≦</t>
    <phoneticPr fontId="2"/>
  </si>
  <si>
    <t xml:space="preserve">⑦と算定期間内の支払月数に応じた上限額（上記「補助金交付の上限額表」のとおり）とどちらか低い方を補助金交付申請額とする。ただし、香川県中小企業BCP優良取組事業所（補助金交付対象者確認書の文書日付がH31.4.1以降である場合に限る。）については、H28.3.31以前の欄の上限額を適用する。
</t>
    <phoneticPr fontId="2"/>
  </si>
  <si>
    <t>※支払月数とは、補助金対象利子の対象となる月数とする</t>
    <rPh sb="1" eb="3">
      <t>シハライ</t>
    </rPh>
    <rPh sb="3" eb="5">
      <t>ゲッスウ</t>
    </rPh>
    <rPh sb="8" eb="11">
      <t>ホジョキン</t>
    </rPh>
    <rPh sb="11" eb="13">
      <t>タイショウ</t>
    </rPh>
    <rPh sb="13" eb="15">
      <t>リシ</t>
    </rPh>
    <rPh sb="16" eb="18">
      <t>タイショウ</t>
    </rPh>
    <phoneticPr fontId="2"/>
  </si>
  <si>
    <t>　⑥×３/４　</t>
    <phoneticPr fontId="2"/>
  </si>
  <si>
    <t>⑦</t>
    <phoneticPr fontId="2"/>
  </si>
  <si>
    <t>支払
月数</t>
    <rPh sb="0" eb="2">
      <t>シハライ</t>
    </rPh>
    <rPh sb="3" eb="5">
      <t>ゲッスウ</t>
    </rPh>
    <phoneticPr fontId="2"/>
  </si>
  <si>
    <t xml:space="preserve">※⑤が１％を超えない場合は⑤を１％とする。
</t>
    <phoneticPr fontId="2"/>
  </si>
  <si>
    <t>◎補助金交付の上限額表（（３）関係 ）</t>
    <rPh sb="1" eb="4">
      <t>ホジョキン</t>
    </rPh>
    <rPh sb="4" eb="6">
      <t>コウフ</t>
    </rPh>
    <rPh sb="7" eb="11">
      <t>ジョウゲンガクヒョウ</t>
    </rPh>
    <rPh sb="15" eb="17">
      <t>カンケイ</t>
    </rPh>
    <phoneticPr fontId="2"/>
  </si>
  <si>
    <t>・直近の決算書の写し</t>
  </si>
  <si>
    <t>・直近１か月以内に発行された県税の納税証明書（入札参加資格審査等申請用（全税目））</t>
  </si>
  <si>
    <t>・様式第５号による金融機関で発行する支払利子証明書</t>
  </si>
  <si>
    <t>※　添付資料</t>
  </si>
  <si>
    <t>別紙のとおり</t>
    <rPh sb="0" eb="2">
      <t>ベッシ</t>
    </rPh>
    <phoneticPr fontId="2"/>
  </si>
  <si>
    <t>３　実績報告及び補助金交付申請額の計算</t>
  </si>
  <si>
    <t>２　補助金算定期間</t>
  </si>
  <si>
    <t>円</t>
    <rPh sb="0" eb="1">
      <t>エン</t>
    </rPh>
    <phoneticPr fontId="13"/>
  </si>
  <si>
    <t>１　補助金交付申請額</t>
  </si>
  <si>
    <t>（申請者）</t>
    <rPh sb="1" eb="4">
      <t>シンセイシャ</t>
    </rPh>
    <phoneticPr fontId="13"/>
  </si>
  <si>
    <t>香川県知事　殿</t>
    <rPh sb="0" eb="3">
      <t>カガワケン</t>
    </rPh>
    <rPh sb="3" eb="5">
      <t>チジ</t>
    </rPh>
    <rPh sb="6" eb="7">
      <t>ドノ</t>
    </rPh>
    <phoneticPr fontId="13"/>
  </si>
  <si>
    <t>様式第３号(第９条関係)</t>
    <phoneticPr fontId="13"/>
  </si>
  <si>
    <t>円</t>
    <rPh sb="0" eb="1">
      <t>エン</t>
    </rPh>
    <phoneticPr fontId="2"/>
  </si>
  <si>
    <t>〒</t>
    <phoneticPr fontId="13"/>
  </si>
  <si>
    <t>住所</t>
    <rPh sb="0" eb="2">
      <t>ジュウショ</t>
    </rPh>
    <phoneticPr fontId="2"/>
  </si>
  <si>
    <t>事業所名</t>
    <rPh sb="0" eb="4">
      <t>ジギョウショメイ</t>
    </rPh>
    <phoneticPr fontId="2"/>
  </si>
  <si>
    <t>代表取締役</t>
    <rPh sb="0" eb="5">
      <t>ダイヒョウトリシマリヤク</t>
    </rPh>
    <phoneticPr fontId="13"/>
  </si>
  <si>
    <t>令和</t>
    <rPh sb="0" eb="2">
      <t>レイワ</t>
    </rPh>
    <phoneticPr fontId="2"/>
  </si>
  <si>
    <t>年</t>
    <rPh sb="0" eb="1">
      <t>ネン</t>
    </rPh>
    <phoneticPr fontId="2"/>
  </si>
  <si>
    <t>月</t>
    <rPh sb="0" eb="1">
      <t>ガツ</t>
    </rPh>
    <phoneticPr fontId="2"/>
  </si>
  <si>
    <t>日</t>
    <rPh sb="0" eb="1">
      <t>ニチ</t>
    </rPh>
    <phoneticPr fontId="2"/>
  </si>
  <si>
    <t>又は補助金対象利子最終利払日</t>
    <phoneticPr fontId="2"/>
  </si>
  <si>
    <t>①</t>
    <phoneticPr fontId="2"/>
  </si>
  <si>
    <t>補助金対象借入金額</t>
    <phoneticPr fontId="2"/>
  </si>
  <si>
    <t>②</t>
    <phoneticPr fontId="2"/>
  </si>
  <si>
    <t>借入金額</t>
    <phoneticPr fontId="2"/>
  </si>
  <si>
    <t>BCP優良取組認定事業所ですか？</t>
    <rPh sb="3" eb="5">
      <t>ユウリョウ</t>
    </rPh>
    <rPh sb="5" eb="7">
      <t>トリクミ</t>
    </rPh>
    <rPh sb="7" eb="9">
      <t>ニンテイ</t>
    </rPh>
    <rPh sb="9" eb="12">
      <t>ジギョウショ</t>
    </rPh>
    <phoneticPr fontId="2"/>
  </si>
  <si>
    <t xml:space="preserve"> ⑥×10/10</t>
    <phoneticPr fontId="2"/>
  </si>
  <si>
    <t>確認書番号</t>
    <rPh sb="0" eb="3">
      <t>カクニンショ</t>
    </rPh>
    <rPh sb="3" eb="5">
      <t>バンゴウ</t>
    </rPh>
    <phoneticPr fontId="2"/>
  </si>
  <si>
    <t>第</t>
    <rPh sb="0" eb="1">
      <t>ダイ</t>
    </rPh>
    <phoneticPr fontId="2"/>
  </si>
  <si>
    <t>号</t>
    <rPh sb="0" eb="1">
      <t>ゴウ</t>
    </rPh>
    <phoneticPr fontId="2"/>
  </si>
  <si>
    <t>-</t>
    <phoneticPr fontId="13"/>
  </si>
  <si>
    <t>26産政</t>
    <rPh sb="2" eb="3">
      <t>サン</t>
    </rPh>
    <rPh sb="3" eb="4">
      <t>セイ</t>
    </rPh>
    <phoneticPr fontId="13"/>
  </si>
  <si>
    <t>27産政</t>
    <rPh sb="2" eb="3">
      <t>サン</t>
    </rPh>
    <rPh sb="3" eb="4">
      <t>セイ</t>
    </rPh>
    <phoneticPr fontId="13"/>
  </si>
  <si>
    <t>28経支</t>
    <rPh sb="2" eb="3">
      <t>キョウ</t>
    </rPh>
    <rPh sb="3" eb="4">
      <t>シ</t>
    </rPh>
    <phoneticPr fontId="13"/>
  </si>
  <si>
    <t>29経支</t>
    <rPh sb="2" eb="3">
      <t>キョウ</t>
    </rPh>
    <rPh sb="3" eb="4">
      <t>シ</t>
    </rPh>
    <phoneticPr fontId="13"/>
  </si>
  <si>
    <t>30経支</t>
    <rPh sb="2" eb="3">
      <t>キョウ</t>
    </rPh>
    <rPh sb="3" eb="4">
      <t>シ</t>
    </rPh>
    <phoneticPr fontId="13"/>
  </si>
  <si>
    <t>元経支</t>
    <rPh sb="0" eb="1">
      <t>モト</t>
    </rPh>
    <rPh sb="1" eb="2">
      <t>キョウ</t>
    </rPh>
    <rPh sb="2" eb="3">
      <t>シ</t>
    </rPh>
    <phoneticPr fontId="13"/>
  </si>
  <si>
    <t>２経支</t>
    <rPh sb="1" eb="2">
      <t>キョウ</t>
    </rPh>
    <rPh sb="2" eb="3">
      <t>シ</t>
    </rPh>
    <phoneticPr fontId="13"/>
  </si>
  <si>
    <t>３経支</t>
    <rPh sb="1" eb="2">
      <t>キョウ</t>
    </rPh>
    <rPh sb="2" eb="3">
      <t>シ</t>
    </rPh>
    <phoneticPr fontId="13"/>
  </si>
  <si>
    <t>４経支</t>
    <rPh sb="1" eb="2">
      <t>キョウ</t>
    </rPh>
    <rPh sb="2" eb="3">
      <t>シ</t>
    </rPh>
    <phoneticPr fontId="13"/>
  </si>
  <si>
    <t>６経支</t>
    <rPh sb="1" eb="2">
      <t>キョウ</t>
    </rPh>
    <rPh sb="2" eb="3">
      <t>シ</t>
    </rPh>
    <phoneticPr fontId="13"/>
  </si>
  <si>
    <t>７経支</t>
    <rPh sb="1" eb="2">
      <t>キョウ</t>
    </rPh>
    <rPh sb="2" eb="3">
      <t>シ</t>
    </rPh>
    <phoneticPr fontId="13"/>
  </si>
  <si>
    <t>（確認書情報等）</t>
    <rPh sb="1" eb="4">
      <t>カクニンショ</t>
    </rPh>
    <rPh sb="4" eb="6">
      <t>ジョウホウ</t>
    </rPh>
    <rPh sb="6" eb="7">
      <t>トウ</t>
    </rPh>
    <phoneticPr fontId="2"/>
  </si>
  <si>
    <t>年度香川県県内中小企業設備投資資金利子補給補助金交付申請兼実績報告書</t>
    <rPh sb="0" eb="2">
      <t>ネンド</t>
    </rPh>
    <phoneticPr fontId="2"/>
  </si>
  <si>
    <t>令和４</t>
    <rPh sb="0" eb="2">
      <t>レイワ</t>
    </rPh>
    <phoneticPr fontId="2"/>
  </si>
  <si>
    <t>令和５</t>
    <rPh sb="0" eb="2">
      <t>レイワ</t>
    </rPh>
    <phoneticPr fontId="2"/>
  </si>
  <si>
    <t>令和６</t>
    <rPh sb="0" eb="2">
      <t>レイワ</t>
    </rPh>
    <phoneticPr fontId="2"/>
  </si>
  <si>
    <t>令和７</t>
    <rPh sb="0" eb="2">
      <t>レイワ</t>
    </rPh>
    <phoneticPr fontId="2"/>
  </si>
  <si>
    <t>令和８</t>
    <rPh sb="0" eb="2">
      <t>レイワ</t>
    </rPh>
    <phoneticPr fontId="2"/>
  </si>
  <si>
    <t>令和９</t>
    <rPh sb="0" eb="2">
      <t>レイワ</t>
    </rPh>
    <phoneticPr fontId="2"/>
  </si>
  <si>
    <t>令和10</t>
    <rPh sb="0" eb="2">
      <t>レイワ</t>
    </rPh>
    <phoneticPr fontId="2"/>
  </si>
  <si>
    <t>令和11</t>
    <rPh sb="0" eb="2">
      <t>レイワ</t>
    </rPh>
    <phoneticPr fontId="2"/>
  </si>
  <si>
    <t>令和12</t>
    <rPh sb="0" eb="2">
      <t>レイワ</t>
    </rPh>
    <phoneticPr fontId="2"/>
  </si>
  <si>
    <t>記</t>
    <rPh sb="0" eb="1">
      <t>キ</t>
    </rPh>
    <phoneticPr fontId="2"/>
  </si>
  <si>
    <t>いいえ</t>
  </si>
  <si>
    <t>５経支</t>
    <rPh sb="1" eb="2">
      <t>キョウ</t>
    </rPh>
    <rPh sb="2" eb="3">
      <t>シ</t>
    </rPh>
    <phoneticPr fontId="13"/>
  </si>
  <si>
    <t>◯◯株式会社</t>
    <rPh sb="2" eb="6">
      <t>カブシキカイシャ</t>
    </rPh>
    <phoneticPr fontId="2"/>
  </si>
  <si>
    <t>香川　太郎</t>
    <rPh sb="0" eb="2">
      <t>カガワ</t>
    </rPh>
    <rPh sb="3" eb="5">
      <t>タロウ</t>
    </rPh>
    <phoneticPr fontId="2"/>
  </si>
  <si>
    <t>20◯◯/◯/◯</t>
    <phoneticPr fontId="2"/>
  </si>
  <si>
    <t>◯◯◯◯</t>
    <phoneticPr fontId="2"/>
  </si>
  <si>
    <t xml:space="preserve">◯◯◯－◯◯◯◯     </t>
    <phoneticPr fontId="2"/>
  </si>
  <si>
    <t>◯◯市・・・</t>
    <rPh sb="2" eb="3">
      <t>シ</t>
    </rPh>
    <phoneticPr fontId="2"/>
  </si>
  <si>
    <t>◯◯銀行</t>
    <rPh sb="2" eb="4">
      <t>ギンコウ</t>
    </rPh>
    <phoneticPr fontId="2"/>
  </si>
  <si>
    <t>◯.◯</t>
    <phoneticPr fontId="2"/>
  </si>
  <si>
    <t>100万円/年</t>
    <phoneticPr fontId="2"/>
  </si>
  <si>
    <t>200万円/年</t>
    <phoneticPr fontId="2"/>
  </si>
  <si>
    <t xml:space="preserve"> ⑦と算定期間内の支払月数に応じた100万円/年の上限額（上記「補助金交付の上限額表」のとおり）とどちらか低い方を補助金交付申請額とする。ただし、香川県中小企業BCP優良取組事業所（補助金交付対象者確認書の文書日付がH31.4.1以降である場合に限る。）、かがわ地方創生SDGs登録事業者（補助金交付対象者確認書の文書日付がR5.4.1以降である場合に限る。）又は又は（※）R7.4.1以降に事業承継者となった者が、事業承継者となった日から３年以内に行った設備投資（融資実行、設備納品、引渡し、支払の全てが開始及び完了し、補助金交付対象者確認書の文書日付がR7.4.1以降である場合に限る。）である者は200万円/年の欄の上限額を適用する。</t>
    <rPh sb="180" eb="181">
      <t>マタ</t>
    </rPh>
    <phoneticPr fontId="2"/>
  </si>
  <si>
    <r>
      <t>ア　確認書日付が</t>
    </r>
    <r>
      <rPr>
        <u/>
        <sz val="10.5"/>
        <color theme="1"/>
        <rFont val="ＭＳ 明朝"/>
        <family val="1"/>
        <charset val="128"/>
      </rPr>
      <t>R4.4.1以降</t>
    </r>
    <r>
      <rPr>
        <sz val="10.5"/>
        <color theme="1"/>
        <rFont val="ＭＳ 明朝"/>
        <family val="1"/>
        <charset val="128"/>
      </rPr>
      <t>である場合</t>
    </r>
    <rPh sb="2" eb="5">
      <t>カクニンショ</t>
    </rPh>
    <rPh sb="5" eb="7">
      <t>ヒヅケ</t>
    </rPh>
    <rPh sb="14" eb="16">
      <t>イコウ</t>
    </rPh>
    <rPh sb="19" eb="21">
      <t>バアイ</t>
    </rPh>
    <phoneticPr fontId="2"/>
  </si>
  <si>
    <r>
      <t>イ　確認書日付が</t>
    </r>
    <r>
      <rPr>
        <u/>
        <sz val="10"/>
        <color theme="1"/>
        <rFont val="ＭＳ 明朝"/>
        <family val="1"/>
        <charset val="128"/>
      </rPr>
      <t>R4.3.31以前</t>
    </r>
    <r>
      <rPr>
        <sz val="10"/>
        <color theme="1"/>
        <rFont val="ＭＳ 明朝"/>
        <family val="1"/>
        <charset val="128"/>
      </rPr>
      <t>である場合</t>
    </r>
    <rPh sb="2" eb="5">
      <t>カクニンショ</t>
    </rPh>
    <rPh sb="5" eb="7">
      <t>ヒヅケ</t>
    </rPh>
    <rPh sb="15" eb="17">
      <t>イゼン</t>
    </rPh>
    <rPh sb="20" eb="22">
      <t>バアイ</t>
    </rPh>
    <phoneticPr fontId="2"/>
  </si>
  <si>
    <r>
      <t>ウ　確認書日付が</t>
    </r>
    <r>
      <rPr>
        <u/>
        <sz val="10"/>
        <color theme="1"/>
        <rFont val="ＭＳ 明朝"/>
        <family val="1"/>
        <charset val="128"/>
      </rPr>
      <t>R7.4.1以後で（※）に</t>
    </r>
    <rPh sb="2" eb="5">
      <t>カクニンショ</t>
    </rPh>
    <rPh sb="5" eb="7">
      <t>ヒヅケ</t>
    </rPh>
    <rPh sb="14" eb="16">
      <t>イゴ</t>
    </rPh>
    <phoneticPr fontId="2"/>
  </si>
  <si>
    <r>
      <t>　　</t>
    </r>
    <r>
      <rPr>
        <u/>
        <sz val="10"/>
        <color theme="1"/>
        <rFont val="ＭＳ 明朝"/>
        <family val="1"/>
        <charset val="128"/>
      </rPr>
      <t>よる確認を受けた場合</t>
    </r>
    <rPh sb="4" eb="6">
      <t>カクニン</t>
    </rPh>
    <rPh sb="7" eb="8">
      <t>ウ</t>
    </rPh>
    <rPh sb="10" eb="1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</si>
</sst>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円&quot;"/>
    <numFmt numFmtId="177" formatCode="#,##0&quot;円&quot;"/>
    <numFmt numFmtId="178" formatCode="&quot;⑥合計額　&quot;#,##0"/>
    <numFmt numFmtId="179" formatCode="0.000"/>
    <numFmt numFmtId="180" formatCode="#"/>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0.5"/>
      <color theme="1"/>
      <name val="ＭＳ ゴシック"/>
      <family val="3"/>
      <charset val="128"/>
    </font>
    <font>
      <sz val="11"/>
      <name val="ＭＳ Ｐゴシック"/>
      <family val="3"/>
      <charset val="128"/>
    </font>
    <font>
      <sz val="11"/>
      <color theme="1"/>
      <name val="游ゴシック"/>
      <family val="2"/>
      <scheme val="minor"/>
    </font>
    <font>
      <sz val="9"/>
      <color theme="1"/>
      <name val="ＭＳ 明朝"/>
      <family val="1"/>
      <charset val="128"/>
    </font>
    <font>
      <sz val="10"/>
      <color theme="1"/>
      <name val="ＭＳ 明朝"/>
      <family val="1"/>
      <charset val="128"/>
    </font>
    <font>
      <sz val="12"/>
      <name val="ＭＳ 明朝"/>
      <family val="1"/>
      <charset val="128"/>
    </font>
    <font>
      <b/>
      <sz val="12"/>
      <color theme="1"/>
      <name val="ＭＳ 明朝"/>
      <family val="1"/>
      <charset val="128"/>
    </font>
    <font>
      <b/>
      <sz val="14"/>
      <color theme="1"/>
      <name val="ＭＳ 明朝"/>
      <family val="1"/>
      <charset val="128"/>
    </font>
    <font>
      <sz val="6"/>
      <name val="游ゴシック"/>
      <family val="3"/>
      <charset val="128"/>
      <scheme val="minor"/>
    </font>
    <font>
      <sz val="10"/>
      <color theme="1"/>
      <name val="ＭＳ ゴシック"/>
      <family val="3"/>
      <charset val="128"/>
    </font>
    <font>
      <sz val="12"/>
      <color theme="1"/>
      <name val="ＭＳ 明朝"/>
      <family val="1"/>
      <charset val="128"/>
    </font>
    <font>
      <b/>
      <sz val="14"/>
      <color rgb="FF0000FF"/>
      <name val="ＭＳ 明朝"/>
      <family val="1"/>
      <charset val="128"/>
    </font>
    <font>
      <u/>
      <sz val="10.5"/>
      <color theme="1"/>
      <name val="ＭＳ 明朝"/>
      <family val="1"/>
      <charset val="128"/>
    </font>
    <font>
      <u/>
      <sz val="10"/>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3">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top/>
      <bottom style="thin">
        <color auto="1"/>
      </bottom>
      <diagonal/>
    </border>
    <border>
      <left style="hair">
        <color indexed="64"/>
      </left>
      <right style="hair">
        <color indexed="64"/>
      </right>
      <top/>
      <bottom/>
      <diagonal/>
    </border>
    <border>
      <left/>
      <right style="hair">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hair">
        <color auto="1"/>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7" fillId="0" borderId="0"/>
    <xf numFmtId="38" fontId="7" fillId="0" borderId="0" applyFont="0" applyFill="0" applyBorder="0" applyAlignment="0" applyProtection="0">
      <alignment vertical="center"/>
    </xf>
  </cellStyleXfs>
  <cellXfs count="19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Border="1" applyAlignment="1">
      <alignment vertical="center"/>
    </xf>
    <xf numFmtId="0" fontId="4" fillId="0" borderId="4" xfId="0" applyFont="1" applyBorder="1">
      <alignment vertical="center"/>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13" xfId="0" applyFont="1" applyBorder="1">
      <alignment vertical="center"/>
    </xf>
    <xf numFmtId="38" fontId="4" fillId="3" borderId="3" xfId="1" applyFont="1" applyFill="1" applyBorder="1" applyAlignment="1">
      <alignment vertical="center"/>
    </xf>
    <xf numFmtId="0" fontId="4" fillId="0" borderId="0" xfId="0" applyFont="1" applyBorder="1" applyAlignment="1">
      <alignment horizontal="center" vertical="center"/>
    </xf>
    <xf numFmtId="0" fontId="9" fillId="0" borderId="0" xfId="0" applyFont="1">
      <alignment vertical="center"/>
    </xf>
    <xf numFmtId="0" fontId="4" fillId="0" borderId="0" xfId="0" applyFont="1" applyAlignment="1"/>
    <xf numFmtId="0" fontId="4" fillId="0" borderId="0" xfId="0" applyFont="1" applyBorder="1">
      <alignment vertical="center"/>
    </xf>
    <xf numFmtId="0" fontId="4" fillId="0" borderId="2" xfId="0" applyFont="1" applyBorder="1" applyAlignment="1">
      <alignment horizontal="center" vertical="center"/>
    </xf>
    <xf numFmtId="0" fontId="9" fillId="0" borderId="0" xfId="0" applyFont="1" applyBorder="1" applyAlignment="1">
      <alignment horizontal="left" vertical="top" wrapText="1"/>
    </xf>
    <xf numFmtId="0" fontId="8" fillId="0" borderId="0" xfId="0" applyFont="1" applyBorder="1" applyAlignment="1">
      <alignment horizontal="left" vertical="top" wrapText="1"/>
    </xf>
    <xf numFmtId="0" fontId="4" fillId="0" borderId="0" xfId="0" applyFont="1" applyAlignment="1">
      <alignment horizontal="left" vertical="center" indent="1"/>
    </xf>
    <xf numFmtId="0" fontId="4" fillId="0" borderId="0" xfId="0" applyFont="1" applyAlignment="1">
      <alignment horizontal="left" vertical="center" indent="3"/>
    </xf>
    <xf numFmtId="0" fontId="4" fillId="0" borderId="1" xfId="0"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4" fillId="0" borderId="8" xfId="0" applyFont="1" applyBorder="1" applyAlignment="1">
      <alignment horizontal="right"/>
    </xf>
    <xf numFmtId="0" fontId="4" fillId="0" borderId="16" xfId="0" applyFont="1" applyBorder="1" applyAlignment="1">
      <alignment vertical="center"/>
    </xf>
    <xf numFmtId="0" fontId="9" fillId="0" borderId="0" xfId="0" applyFont="1" applyBorder="1" applyAlignment="1">
      <alignment vertical="top" wrapText="1"/>
    </xf>
    <xf numFmtId="0" fontId="4" fillId="0" borderId="16" xfId="0" applyFont="1" applyBorder="1">
      <alignment vertical="center"/>
    </xf>
    <xf numFmtId="0" fontId="9" fillId="0" borderId="0" xfId="0" applyFont="1" applyAlignment="1">
      <alignment vertical="top" wrapText="1"/>
    </xf>
    <xf numFmtId="177" fontId="4" fillId="0" borderId="4" xfId="1" applyNumberFormat="1" applyFont="1" applyBorder="1" applyAlignment="1">
      <alignment vertical="center"/>
    </xf>
    <xf numFmtId="3" fontId="4" fillId="0" borderId="3" xfId="1" applyNumberFormat="1" applyFont="1" applyBorder="1" applyAlignment="1">
      <alignment vertical="center"/>
    </xf>
    <xf numFmtId="0" fontId="4" fillId="0" borderId="13" xfId="0" applyFont="1" applyBorder="1" applyAlignment="1">
      <alignment vertical="center" wrapText="1"/>
    </xf>
    <xf numFmtId="0" fontId="8" fillId="0" borderId="13" xfId="0" applyFont="1" applyBorder="1" applyAlignment="1">
      <alignment vertical="center" wrapText="1"/>
    </xf>
    <xf numFmtId="177" fontId="4" fillId="0" borderId="13" xfId="1" applyNumberFormat="1" applyFont="1" applyBorder="1" applyAlignment="1">
      <alignmen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3" fontId="4" fillId="3" borderId="22" xfId="1" applyNumberFormat="1" applyFont="1" applyFill="1" applyBorder="1" applyAlignment="1"/>
    <xf numFmtId="0" fontId="4" fillId="0" borderId="6" xfId="0" applyFont="1" applyBorder="1" applyAlignment="1"/>
    <xf numFmtId="38" fontId="4" fillId="3" borderId="22" xfId="1" quotePrefix="1" applyFont="1" applyFill="1" applyBorder="1" applyAlignment="1"/>
    <xf numFmtId="0" fontId="4" fillId="0" borderId="8" xfId="0" applyFont="1" applyBorder="1" applyAlignment="1">
      <alignment horizontal="center"/>
    </xf>
    <xf numFmtId="0" fontId="8" fillId="0" borderId="0" xfId="0" applyFont="1" applyAlignment="1">
      <alignment horizontal="left" vertical="center"/>
    </xf>
    <xf numFmtId="179" fontId="4" fillId="3" borderId="3" xfId="0" applyNumberFormat="1" applyFont="1" applyFill="1" applyBorder="1" applyAlignment="1">
      <alignment vertical="center" wrapText="1"/>
    </xf>
    <xf numFmtId="177" fontId="8" fillId="0" borderId="0" xfId="0" applyNumberFormat="1" applyFont="1" applyBorder="1" applyAlignment="1">
      <alignment horizontal="right" vertical="center"/>
    </xf>
    <xf numFmtId="0" fontId="4" fillId="0" borderId="1" xfId="0" applyFont="1" applyBorder="1" applyAlignment="1">
      <alignment horizontal="center" vertical="center"/>
    </xf>
    <xf numFmtId="0" fontId="8" fillId="0" borderId="0" xfId="0" applyFont="1" applyBorder="1" applyAlignment="1">
      <alignment horizontal="left" vertical="top" wrapText="1"/>
    </xf>
    <xf numFmtId="0" fontId="4" fillId="0" borderId="2" xfId="0" applyFont="1" applyBorder="1" applyAlignment="1">
      <alignment horizontal="center" vertical="center"/>
    </xf>
    <xf numFmtId="0" fontId="4" fillId="0" borderId="0" xfId="0" applyFont="1" applyAlignment="1">
      <alignment vertical="center"/>
    </xf>
    <xf numFmtId="176" fontId="3" fillId="3" borderId="7" xfId="1" applyNumberFormat="1" applyFont="1" applyFill="1" applyBorder="1" applyAlignment="1">
      <alignment vertical="center"/>
    </xf>
    <xf numFmtId="0" fontId="9" fillId="0" borderId="0" xfId="0" applyFont="1" applyFill="1" applyAlignment="1"/>
    <xf numFmtId="0" fontId="9" fillId="0" borderId="0" xfId="0" applyFont="1" applyFill="1" applyAlignment="1">
      <alignment vertical="center"/>
    </xf>
    <xf numFmtId="0" fontId="9" fillId="0" borderId="0" xfId="0" applyFont="1" applyFill="1" applyAlignment="1">
      <alignment vertical="top"/>
    </xf>
    <xf numFmtId="0" fontId="9" fillId="0" borderId="7"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horizontal="center" vertical="center"/>
    </xf>
    <xf numFmtId="0" fontId="4" fillId="0" borderId="0" xfId="0" applyFont="1" applyFill="1" applyAlignment="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vertical="top"/>
    </xf>
    <xf numFmtId="3" fontId="4" fillId="0" borderId="3" xfId="1" applyNumberFormat="1" applyFont="1" applyBorder="1" applyAlignment="1">
      <alignment vertical="center" shrinkToFit="1"/>
    </xf>
    <xf numFmtId="3" fontId="4" fillId="3" borderId="22" xfId="1" applyNumberFormat="1" applyFont="1" applyFill="1" applyBorder="1" applyAlignment="1">
      <alignment shrinkToFit="1"/>
    </xf>
    <xf numFmtId="38" fontId="4" fillId="3" borderId="22" xfId="1" quotePrefix="1" applyFont="1" applyFill="1" applyBorder="1" applyAlignment="1">
      <alignment shrinkToFit="1"/>
    </xf>
    <xf numFmtId="0" fontId="4" fillId="0" borderId="0" xfId="0" applyFont="1" applyAlignment="1">
      <alignment vertical="center" wrapText="1"/>
    </xf>
    <xf numFmtId="0" fontId="4" fillId="0" borderId="0" xfId="0" applyFont="1" applyAlignment="1">
      <alignment vertical="justify" wrapText="1"/>
    </xf>
    <xf numFmtId="0" fontId="9" fillId="0" borderId="0" xfId="0" applyFont="1" applyAlignment="1">
      <alignment horizontal="left" vertical="center" indent="3"/>
    </xf>
    <xf numFmtId="0" fontId="8" fillId="0" borderId="0" xfId="0" applyFont="1" applyAlignment="1">
      <alignment horizontal="left" vertical="center" indent="1"/>
    </xf>
    <xf numFmtId="0" fontId="4" fillId="3" borderId="0" xfId="0" applyFont="1" applyFill="1" applyBorder="1" applyAlignment="1">
      <alignment vertical="center"/>
    </xf>
    <xf numFmtId="57" fontId="14" fillId="0" borderId="0" xfId="0" applyNumberFormat="1" applyFont="1" applyFill="1" applyAlignment="1">
      <alignment horizontal="center"/>
    </xf>
    <xf numFmtId="0" fontId="14" fillId="0" borderId="0" xfId="0" applyFont="1" applyFill="1" applyAlignment="1">
      <alignment horizontal="center"/>
    </xf>
    <xf numFmtId="0" fontId="4" fillId="0" borderId="2" xfId="0" applyFont="1" applyFill="1" applyBorder="1" applyAlignment="1"/>
    <xf numFmtId="0" fontId="9" fillId="0" borderId="2" xfId="0" applyFont="1" applyFill="1" applyBorder="1" applyAlignment="1"/>
    <xf numFmtId="0" fontId="9" fillId="3" borderId="2" xfId="0" applyFont="1" applyFill="1" applyBorder="1" applyAlignment="1"/>
    <xf numFmtId="0" fontId="3" fillId="0" borderId="2" xfId="0" applyFont="1" applyFill="1" applyBorder="1" applyAlignment="1">
      <alignment horizontal="center"/>
    </xf>
    <xf numFmtId="0" fontId="4" fillId="0" borderId="11" xfId="0" applyFont="1" applyFill="1" applyBorder="1" applyAlignment="1">
      <alignment vertical="top"/>
    </xf>
    <xf numFmtId="0" fontId="4" fillId="0" borderId="5" xfId="0" applyFont="1" applyFill="1" applyBorder="1" applyAlignment="1"/>
    <xf numFmtId="0" fontId="8" fillId="0" borderId="0" xfId="0" applyFont="1" applyAlignment="1">
      <alignment horizontal="left" vertical="justify" wrapText="1" indent="3"/>
    </xf>
    <xf numFmtId="0" fontId="4" fillId="2" borderId="0" xfId="0" applyFont="1" applyFill="1" applyAlignment="1" applyProtection="1">
      <alignment horizontal="center"/>
      <protection locked="0"/>
    </xf>
    <xf numFmtId="3" fontId="3" fillId="2" borderId="3" xfId="1" applyNumberFormat="1" applyFont="1" applyFill="1" applyBorder="1" applyAlignment="1" applyProtection="1">
      <alignment vertical="center" shrinkToFit="1"/>
      <protection locked="0"/>
    </xf>
    <xf numFmtId="38" fontId="4" fillId="2" borderId="3" xfId="1" applyFont="1" applyFill="1" applyBorder="1" applyAlignment="1" applyProtection="1">
      <alignment vertical="center"/>
      <protection locked="0"/>
    </xf>
    <xf numFmtId="0" fontId="16" fillId="0" borderId="0" xfId="0" applyFont="1" applyFill="1" applyAlignment="1">
      <alignment vertical="center"/>
    </xf>
    <xf numFmtId="179" fontId="4" fillId="2" borderId="3" xfId="0" applyNumberFormat="1" applyFont="1" applyFill="1" applyBorder="1" applyAlignment="1" applyProtection="1">
      <alignment horizontal="right" vertical="center" wrapText="1"/>
      <protection locked="0"/>
    </xf>
    <xf numFmtId="0" fontId="9" fillId="2" borderId="0" xfId="0" applyFont="1" applyFill="1" applyAlignment="1" applyProtection="1">
      <protection locked="0"/>
    </xf>
    <xf numFmtId="0" fontId="8" fillId="0" borderId="8" xfId="0" applyFont="1" applyBorder="1" applyAlignment="1">
      <alignment horizontal="left" vertical="top" wrapText="1"/>
    </xf>
    <xf numFmtId="0" fontId="8" fillId="0" borderId="0" xfId="0" applyFont="1" applyBorder="1" applyAlignment="1">
      <alignment horizontal="left" vertical="top" wrapText="1"/>
    </xf>
    <xf numFmtId="177" fontId="8" fillId="0" borderId="2" xfId="0" applyNumberFormat="1" applyFont="1" applyBorder="1" applyAlignment="1">
      <alignment horizontal="right"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4" fillId="2" borderId="0" xfId="0" applyFont="1" applyFill="1" applyAlignment="1" applyProtection="1">
      <alignment horizontal="right"/>
      <protection locked="0"/>
    </xf>
    <xf numFmtId="177" fontId="8" fillId="0" borderId="3"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8" fillId="0" borderId="4" xfId="0" applyNumberFormat="1" applyFont="1" applyBorder="1" applyAlignment="1">
      <alignment horizontal="right" vertical="center"/>
    </xf>
    <xf numFmtId="0" fontId="9" fillId="0" borderId="0" xfId="0" applyFont="1" applyBorder="1" applyAlignment="1">
      <alignment horizontal="left" vertical="top"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Alignment="1">
      <alignment horizontal="left" vertical="justify" wrapText="1" indent="3"/>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177" fontId="10" fillId="0" borderId="0" xfId="1" applyNumberFormat="1" applyFont="1" applyBorder="1" applyAlignment="1">
      <alignment horizontal="center" vertical="center"/>
    </xf>
    <xf numFmtId="178" fontId="8" fillId="0" borderId="3" xfId="1" applyNumberFormat="1" applyFont="1" applyBorder="1" applyAlignment="1">
      <alignment horizontal="center" vertical="center"/>
    </xf>
    <xf numFmtId="178" fontId="8" fillId="0" borderId="7" xfId="1"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2" xfId="0" applyFont="1" applyFill="1" applyBorder="1" applyAlignment="1" applyProtection="1">
      <alignment horizontal="center"/>
      <protection locked="0"/>
    </xf>
    <xf numFmtId="0" fontId="4" fillId="0" borderId="2" xfId="0" applyFont="1" applyFill="1" applyBorder="1" applyAlignment="1">
      <alignment horizontal="center"/>
    </xf>
    <xf numFmtId="0" fontId="4" fillId="0" borderId="9"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8" fillId="0" borderId="10" xfId="0" applyFont="1" applyBorder="1" applyAlignment="1">
      <alignment horizontal="center" vertical="top"/>
    </xf>
    <xf numFmtId="180" fontId="4" fillId="2" borderId="3" xfId="0" applyNumberFormat="1" applyFont="1" applyFill="1" applyBorder="1" applyAlignment="1" applyProtection="1">
      <alignment horizontal="left" vertical="center" shrinkToFit="1"/>
      <protection locked="0"/>
    </xf>
    <xf numFmtId="180" fontId="4" fillId="2" borderId="4" xfId="0" applyNumberFormat="1" applyFont="1" applyFill="1" applyBorder="1" applyAlignment="1" applyProtection="1">
      <alignment horizontal="left" vertical="center" shrinkToFit="1"/>
      <protection locked="0"/>
    </xf>
    <xf numFmtId="38" fontId="4" fillId="0" borderId="3" xfId="1" applyFont="1" applyFill="1" applyBorder="1" applyAlignment="1">
      <alignment horizontal="right" vertical="center" wrapText="1"/>
    </xf>
    <xf numFmtId="38" fontId="4" fillId="0" borderId="7" xfId="1" applyFont="1" applyFill="1" applyBorder="1" applyAlignment="1">
      <alignment horizontal="right" vertical="center" wrapText="1"/>
    </xf>
    <xf numFmtId="0" fontId="4" fillId="0" borderId="10" xfId="0" applyFont="1" applyBorder="1" applyAlignment="1">
      <alignment horizontal="center" vertical="center"/>
    </xf>
    <xf numFmtId="0" fontId="4" fillId="2" borderId="3" xfId="0" applyFont="1" applyFill="1" applyBorder="1" applyAlignment="1" applyProtection="1">
      <alignment horizontal="left" shrinkToFit="1"/>
      <protection locked="0"/>
    </xf>
    <xf numFmtId="0" fontId="4" fillId="2" borderId="7" xfId="0" applyFont="1" applyFill="1" applyBorder="1" applyAlignment="1" applyProtection="1">
      <alignment horizontal="left" shrinkToFit="1"/>
      <protection locked="0"/>
    </xf>
    <xf numFmtId="0" fontId="4" fillId="2" borderId="4" xfId="0" applyFont="1" applyFill="1" applyBorder="1" applyAlignment="1" applyProtection="1">
      <alignment horizontal="left" shrinkToFit="1"/>
      <protection locked="0"/>
    </xf>
    <xf numFmtId="0" fontId="4" fillId="2" borderId="3" xfId="0" applyFont="1" applyFill="1" applyBorder="1" applyAlignment="1" applyProtection="1">
      <alignment horizontal="left" vertical="top" shrinkToFit="1"/>
      <protection locked="0"/>
    </xf>
    <xf numFmtId="0" fontId="4" fillId="2" borderId="7" xfId="0" applyFont="1" applyFill="1" applyBorder="1" applyAlignment="1" applyProtection="1">
      <alignment horizontal="left" vertical="top" shrinkToFit="1"/>
      <protection locked="0"/>
    </xf>
    <xf numFmtId="0" fontId="4" fillId="2" borderId="4" xfId="0" applyFont="1" applyFill="1" applyBorder="1" applyAlignment="1" applyProtection="1">
      <alignment horizontal="left" vertical="top" shrinkToFit="1"/>
      <protection locked="0"/>
    </xf>
    <xf numFmtId="0" fontId="4" fillId="0" borderId="15" xfId="0" applyFont="1" applyBorder="1" applyAlignment="1">
      <alignment horizontal="center" vertical="center"/>
    </xf>
    <xf numFmtId="0" fontId="3" fillId="2" borderId="3" xfId="0" applyFont="1" applyFill="1" applyBorder="1" applyAlignment="1" applyProtection="1">
      <alignment horizontal="left" shrinkToFit="1"/>
      <protection locked="0"/>
    </xf>
    <xf numFmtId="0" fontId="3" fillId="2" borderId="7" xfId="0" applyFont="1" applyFill="1" applyBorder="1" applyAlignment="1" applyProtection="1">
      <alignment horizontal="left" shrinkToFit="1"/>
      <protection locked="0"/>
    </xf>
    <xf numFmtId="0" fontId="3" fillId="2" borderId="4" xfId="0" applyFont="1" applyFill="1" applyBorder="1" applyAlignment="1" applyProtection="1">
      <alignment horizontal="left" shrinkToFit="1"/>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4" fillId="0" borderId="3" xfId="0" applyFont="1" applyFill="1" applyBorder="1" applyAlignment="1">
      <alignment horizontal="left"/>
    </xf>
    <xf numFmtId="0" fontId="4" fillId="0" borderId="7" xfId="0" applyFont="1" applyFill="1" applyBorder="1" applyAlignment="1">
      <alignment horizontal="left"/>
    </xf>
    <xf numFmtId="0" fontId="4" fillId="2" borderId="3" xfId="0" applyFont="1" applyFill="1" applyBorder="1" applyAlignment="1" applyProtection="1">
      <alignment horizontal="right" shrinkToFit="1"/>
      <protection locked="0"/>
    </xf>
    <xf numFmtId="0" fontId="4" fillId="2" borderId="7" xfId="0" applyFont="1" applyFill="1" applyBorder="1" applyAlignment="1" applyProtection="1">
      <alignment horizontal="right" shrinkToFit="1"/>
      <protection locked="0"/>
    </xf>
    <xf numFmtId="0" fontId="4" fillId="2" borderId="4" xfId="0" applyFont="1" applyFill="1" applyBorder="1" applyAlignment="1" applyProtection="1">
      <alignment horizontal="right" shrinkToFit="1"/>
      <protection locked="0"/>
    </xf>
    <xf numFmtId="38" fontId="12" fillId="0" borderId="17" xfId="1" applyFont="1" applyBorder="1" applyAlignment="1" applyProtection="1">
      <alignment horizontal="center" vertical="center" shrinkToFit="1"/>
      <protection locked="0"/>
    </xf>
    <xf numFmtId="38" fontId="12" fillId="0" borderId="18" xfId="1" applyFont="1" applyBorder="1" applyAlignment="1" applyProtection="1">
      <alignment horizontal="center" vertical="center" shrinkToFit="1"/>
      <protection locked="0"/>
    </xf>
    <xf numFmtId="38" fontId="12" fillId="0" borderId="20" xfId="1" applyFont="1" applyBorder="1" applyAlignment="1" applyProtection="1">
      <alignment horizontal="center" vertical="center" shrinkToFit="1"/>
      <protection locked="0"/>
    </xf>
    <xf numFmtId="38" fontId="12" fillId="0" borderId="14" xfId="1" applyFont="1" applyBorder="1" applyAlignment="1" applyProtection="1">
      <alignment horizontal="center" vertical="center" shrinkToFit="1"/>
      <protection locked="0"/>
    </xf>
    <xf numFmtId="0" fontId="4" fillId="0" borderId="0" xfId="0" applyFont="1" applyFill="1" applyAlignment="1">
      <alignment horizontal="center"/>
    </xf>
    <xf numFmtId="0" fontId="4" fillId="0" borderId="0" xfId="0" applyFont="1" applyAlignment="1">
      <alignment horizontal="left" vertical="justify" wrapText="1"/>
    </xf>
    <xf numFmtId="38" fontId="15" fillId="0" borderId="1" xfId="4" applyFont="1" applyFill="1" applyBorder="1" applyAlignment="1">
      <alignment horizontal="center"/>
    </xf>
    <xf numFmtId="58" fontId="4" fillId="2" borderId="3" xfId="0" applyNumberFormat="1" applyFont="1" applyFill="1" applyBorder="1" applyAlignment="1" applyProtection="1">
      <alignment horizontal="right" shrinkToFit="1"/>
      <protection locked="0"/>
    </xf>
    <xf numFmtId="58" fontId="4" fillId="2" borderId="7" xfId="0" applyNumberFormat="1" applyFont="1" applyFill="1" applyBorder="1" applyAlignment="1" applyProtection="1">
      <alignment horizontal="right" shrinkToFit="1"/>
      <protection locked="0"/>
    </xf>
    <xf numFmtId="58" fontId="4" fillId="2" borderId="4" xfId="0" applyNumberFormat="1" applyFont="1" applyFill="1" applyBorder="1" applyAlignment="1" applyProtection="1">
      <alignment horizontal="right" shrinkToFit="1"/>
      <protection locked="0"/>
    </xf>
    <xf numFmtId="0" fontId="4" fillId="0" borderId="4" xfId="0" applyFont="1" applyFill="1" applyBorder="1" applyAlignment="1">
      <alignment horizontal="left"/>
    </xf>
    <xf numFmtId="0" fontId="9" fillId="2" borderId="2" xfId="0" applyFont="1" applyFill="1" applyBorder="1" applyAlignment="1" applyProtection="1">
      <alignment horizontal="center"/>
      <protection locked="0"/>
    </xf>
    <xf numFmtId="176" fontId="3" fillId="3" borderId="3" xfId="1" applyNumberFormat="1" applyFont="1" applyFill="1" applyBorder="1" applyAlignment="1">
      <alignment horizontal="right" vertical="center"/>
    </xf>
    <xf numFmtId="176" fontId="3" fillId="3" borderId="7" xfId="1" applyNumberFormat="1" applyFont="1" applyFill="1" applyBorder="1" applyAlignment="1">
      <alignment horizontal="right" vertical="center"/>
    </xf>
    <xf numFmtId="0" fontId="8" fillId="0" borderId="0" xfId="0" applyFont="1" applyAlignment="1">
      <alignment horizontal="left" vertical="top" wrapText="1" indent="3"/>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38" fontId="12" fillId="0" borderId="17" xfId="1" applyFont="1" applyBorder="1" applyAlignment="1">
      <alignment horizontal="right" vertical="center"/>
    </xf>
    <xf numFmtId="38" fontId="12" fillId="0" borderId="18" xfId="1" applyFont="1" applyBorder="1" applyAlignment="1">
      <alignment horizontal="right" vertical="center"/>
    </xf>
    <xf numFmtId="38" fontId="12" fillId="0" borderId="20" xfId="1" applyFont="1" applyBorder="1" applyAlignment="1">
      <alignment horizontal="right" vertical="center"/>
    </xf>
    <xf numFmtId="38" fontId="12" fillId="0" borderId="14" xfId="1" applyFont="1" applyBorder="1" applyAlignment="1">
      <alignment horizontal="right" vertical="center"/>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4" xfId="0" applyFont="1" applyBorder="1" applyAlignment="1">
      <alignment horizontal="left" vertical="center"/>
    </xf>
    <xf numFmtId="180" fontId="4" fillId="3" borderId="3" xfId="0" applyNumberFormat="1" applyFont="1" applyFill="1" applyBorder="1" applyAlignment="1">
      <alignment horizontal="center" vertical="center" shrinkToFit="1"/>
    </xf>
    <xf numFmtId="180" fontId="4" fillId="3" borderId="4" xfId="0" applyNumberFormat="1" applyFont="1" applyFill="1" applyBorder="1" applyAlignment="1">
      <alignment horizontal="center" vertical="center" shrinkToFit="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313765</xdr:colOff>
      <xdr:row>0</xdr:row>
      <xdr:rowOff>67235</xdr:rowOff>
    </xdr:from>
    <xdr:ext cx="3417026" cy="392800"/>
    <xdr:sp macro="" textlink="">
      <xdr:nvSpPr>
        <xdr:cNvPr id="3" name="テキスト ボックス 2"/>
        <xdr:cNvSpPr txBox="1"/>
      </xdr:nvSpPr>
      <xdr:spPr>
        <a:xfrm>
          <a:off x="2229971" y="67235"/>
          <a:ext cx="3417026"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0000FF"/>
              </a:solidFill>
            </a:rPr>
            <a:t>※</a:t>
          </a:r>
          <a:r>
            <a:rPr kumimoji="1" lang="ja-JP" altLang="en-US" sz="1400" b="1">
              <a:solidFill>
                <a:srgbClr val="0000FF"/>
              </a:solidFill>
            </a:rPr>
            <a:t>青色のセルを選択、ご入力ください。</a:t>
          </a: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3</xdr:col>
      <xdr:colOff>321235</xdr:colOff>
      <xdr:row>0</xdr:row>
      <xdr:rowOff>306294</xdr:rowOff>
    </xdr:from>
    <xdr:ext cx="184731" cy="264560"/>
    <xdr:sp macro="" textlink="">
      <xdr:nvSpPr>
        <xdr:cNvPr id="2" name="テキスト ボックス 1"/>
        <xdr:cNvSpPr txBox="1"/>
      </xdr:nvSpPr>
      <xdr:spPr>
        <a:xfrm>
          <a:off x="1642035" y="306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showGridLines="0" tabSelected="1" topLeftCell="A27" zoomScale="83" zoomScaleNormal="83" zoomScaleSheetLayoutView="100" workbookViewId="0">
      <selection activeCell="AM40" sqref="AM40"/>
    </sheetView>
  </sheetViews>
  <sheetFormatPr defaultColWidth="8.75" defaultRowHeight="12.5" outlineLevelCol="1" x14ac:dyDescent="0.2"/>
  <cols>
    <col min="1" max="1" width="2.75" style="51" customWidth="1" collapsed="1"/>
    <col min="2" max="4" width="4.33203125" style="51" customWidth="1" collapsed="1"/>
    <col min="5" max="13" width="4.58203125" style="51" collapsed="1"/>
    <col min="14" max="14" width="3.25" style="51" customWidth="1" collapsed="1"/>
    <col min="15" max="15" width="3.25" style="51" bestFit="1" customWidth="1" collapsed="1"/>
    <col min="16" max="16" width="3.5" style="51" customWidth="1" collapsed="1"/>
    <col min="17" max="17" width="3.25" style="51" bestFit="1" customWidth="1" collapsed="1"/>
    <col min="18" max="18" width="4.08203125" style="51" customWidth="1" collapsed="1"/>
    <col min="19" max="19" width="3.25" style="51" bestFit="1" customWidth="1" collapsed="1"/>
    <col min="20" max="20" width="5" style="1" customWidth="1"/>
    <col min="21" max="21" width="3" style="1" customWidth="1"/>
    <col min="22" max="22" width="13.83203125" style="1" customWidth="1"/>
    <col min="23" max="23" width="3.33203125" style="1" customWidth="1"/>
    <col min="24" max="24" width="12.33203125" style="1" customWidth="1"/>
    <col min="25" max="25" width="3.25" style="1" bestFit="1" customWidth="1"/>
    <col min="26" max="26" width="6.83203125" style="1" customWidth="1"/>
    <col min="27" max="28" width="5.08203125" style="1" customWidth="1"/>
    <col min="29" max="29" width="3.25" style="1" bestFit="1" customWidth="1"/>
    <col min="30" max="30" width="13.58203125" style="1" customWidth="1"/>
    <col min="31" max="31" width="3.5" style="1" customWidth="1"/>
    <col min="32" max="32" width="3.25" style="1" customWidth="1"/>
    <col min="33" max="33" width="3.25" style="1" hidden="1" customWidth="1" outlineLevel="1"/>
    <col min="34" max="34" width="7.83203125" style="1" hidden="1" customWidth="1" outlineLevel="1"/>
    <col min="35" max="37" width="8.75" style="1" hidden="1" customWidth="1" outlineLevel="1"/>
    <col min="38" max="38" width="8.75" style="1" collapsed="1"/>
    <col min="39" max="16384" width="8.75" style="1"/>
  </cols>
  <sheetData>
    <row r="1" spans="1:37" ht="12.75" customHeight="1" x14ac:dyDescent="0.2">
      <c r="A1" s="57" t="s">
        <v>55</v>
      </c>
      <c r="B1" s="57"/>
      <c r="C1" s="57"/>
      <c r="D1" s="57"/>
      <c r="E1" s="57"/>
      <c r="F1" s="57"/>
      <c r="G1" s="1"/>
      <c r="H1" s="81"/>
      <c r="I1" s="81"/>
      <c r="J1" s="81"/>
      <c r="K1" s="81"/>
      <c r="L1" s="81"/>
      <c r="M1" s="81"/>
      <c r="N1" s="81"/>
      <c r="O1" s="81"/>
      <c r="P1" s="81"/>
      <c r="Q1" s="81"/>
      <c r="R1" s="81"/>
      <c r="T1" s="1" t="s">
        <v>19</v>
      </c>
    </row>
    <row r="2" spans="1:37" ht="6.75" customHeight="1" x14ac:dyDescent="0.2">
      <c r="A2" s="57"/>
      <c r="B2" s="57"/>
      <c r="C2" s="57"/>
      <c r="D2" s="57"/>
      <c r="E2" s="57"/>
      <c r="F2" s="57"/>
      <c r="G2" s="1"/>
      <c r="H2" s="81"/>
      <c r="I2" s="81"/>
      <c r="J2" s="81"/>
      <c r="K2" s="81"/>
      <c r="L2" s="81"/>
      <c r="M2" s="81"/>
      <c r="N2" s="81"/>
      <c r="O2" s="81"/>
      <c r="P2" s="81"/>
      <c r="Q2" s="81"/>
      <c r="R2" s="81"/>
    </row>
    <row r="3" spans="1:37" ht="12.75" customHeight="1" x14ac:dyDescent="0.2">
      <c r="A3" s="57"/>
      <c r="B3" s="57"/>
      <c r="D3" s="57"/>
      <c r="E3" s="57"/>
      <c r="F3" s="57"/>
      <c r="G3" s="1"/>
      <c r="H3" s="81"/>
      <c r="I3" s="81"/>
      <c r="J3" s="81"/>
      <c r="K3" s="81"/>
      <c r="L3" s="81"/>
      <c r="M3" s="81"/>
      <c r="N3" s="81"/>
      <c r="O3" s="81"/>
      <c r="P3" s="81"/>
      <c r="Q3" s="81"/>
      <c r="R3" s="81"/>
      <c r="T3" s="1" t="s">
        <v>2</v>
      </c>
    </row>
    <row r="4" spans="1:37" ht="7.15" customHeight="1" x14ac:dyDescent="0.2">
      <c r="A4" s="57"/>
      <c r="B4" s="57"/>
      <c r="C4" s="57"/>
      <c r="D4" s="57"/>
      <c r="E4" s="57"/>
      <c r="F4" s="57"/>
      <c r="G4" s="57"/>
      <c r="H4" s="57"/>
      <c r="I4" s="57"/>
      <c r="J4" s="57"/>
      <c r="K4" s="57"/>
      <c r="L4" s="57"/>
      <c r="M4" s="57"/>
      <c r="N4" s="57"/>
      <c r="O4" s="57"/>
      <c r="P4" s="57"/>
      <c r="Q4" s="57"/>
      <c r="R4" s="57"/>
    </row>
    <row r="5" spans="1:37" ht="15.75" customHeight="1" x14ac:dyDescent="0.2">
      <c r="A5" s="57"/>
      <c r="C5" s="93" t="s">
        <v>92</v>
      </c>
      <c r="D5" s="93"/>
      <c r="E5" s="15" t="s">
        <v>88</v>
      </c>
      <c r="F5" s="1"/>
      <c r="G5" s="1"/>
      <c r="H5" s="1"/>
      <c r="I5" s="1"/>
      <c r="J5" s="1"/>
      <c r="K5" s="1"/>
      <c r="L5" s="1"/>
      <c r="M5" s="1"/>
      <c r="N5" s="1"/>
      <c r="O5" s="1"/>
      <c r="P5" s="1"/>
      <c r="Q5" s="1"/>
      <c r="R5" s="1"/>
      <c r="S5" s="1"/>
      <c r="U5" s="56" t="s">
        <v>66</v>
      </c>
      <c r="V5" s="54" t="s">
        <v>67</v>
      </c>
      <c r="W5" s="55"/>
      <c r="X5" s="79"/>
      <c r="Y5" s="50" t="s">
        <v>56</v>
      </c>
      <c r="Z5" s="11"/>
      <c r="AA5" s="68"/>
      <c r="AB5" s="68"/>
      <c r="AC5" s="68"/>
      <c r="AD5" s="68"/>
      <c r="AE5" s="68"/>
      <c r="AH5" s="2" t="str">
        <f>IFERROR(VLOOKUP("〇",AG8:AK19,5,0),"")</f>
        <v/>
      </c>
    </row>
    <row r="6" spans="1:37" ht="15.75" customHeight="1" x14ac:dyDescent="0.2">
      <c r="A6" s="57"/>
      <c r="B6" s="1"/>
      <c r="C6" s="1"/>
      <c r="D6" s="1"/>
      <c r="E6" s="57"/>
      <c r="F6" s="57"/>
      <c r="G6" s="57"/>
      <c r="H6" s="57"/>
      <c r="I6" s="57"/>
      <c r="J6" s="57"/>
      <c r="K6" s="57"/>
      <c r="U6" s="56" t="s">
        <v>68</v>
      </c>
      <c r="V6" s="54" t="s">
        <v>69</v>
      </c>
      <c r="W6" s="55"/>
      <c r="X6" s="79"/>
      <c r="Y6" s="50" t="s">
        <v>56</v>
      </c>
      <c r="Z6" s="11"/>
      <c r="AA6" s="68"/>
      <c r="AB6" s="68"/>
      <c r="AC6" s="68"/>
      <c r="AD6" s="68"/>
      <c r="AE6" s="68"/>
    </row>
    <row r="7" spans="1:37" x14ac:dyDescent="0.2">
      <c r="A7" s="57"/>
      <c r="C7" s="57"/>
      <c r="D7" s="57"/>
      <c r="E7" s="57"/>
      <c r="F7" s="57"/>
      <c r="G7" s="57"/>
      <c r="H7" s="57"/>
      <c r="I7" s="1"/>
      <c r="J7" s="1"/>
      <c r="K7" s="1"/>
      <c r="L7" s="58" t="s">
        <v>61</v>
      </c>
      <c r="M7" s="83"/>
      <c r="N7" s="58" t="s">
        <v>62</v>
      </c>
      <c r="O7" s="78"/>
      <c r="P7" s="58" t="s">
        <v>63</v>
      </c>
      <c r="Q7" s="78"/>
      <c r="R7" s="58" t="s">
        <v>64</v>
      </c>
    </row>
    <row r="8" spans="1:37" ht="15.75" customHeight="1" x14ac:dyDescent="0.2">
      <c r="A8" s="57"/>
      <c r="B8" s="57" t="s">
        <v>54</v>
      </c>
      <c r="C8" s="57"/>
      <c r="D8" s="57"/>
      <c r="E8" s="57"/>
      <c r="F8" s="57"/>
      <c r="G8" s="57"/>
      <c r="H8" s="57"/>
      <c r="I8" s="1"/>
      <c r="J8" s="1"/>
      <c r="K8" s="1"/>
      <c r="L8" s="1"/>
      <c r="M8" s="1"/>
      <c r="N8" s="1"/>
      <c r="O8" s="1"/>
      <c r="P8" s="1"/>
      <c r="Q8" s="1"/>
      <c r="R8" s="1"/>
      <c r="U8" s="126" t="s">
        <v>6</v>
      </c>
      <c r="V8" s="118" t="s">
        <v>5</v>
      </c>
      <c r="W8" s="119"/>
      <c r="X8" s="118" t="s">
        <v>7</v>
      </c>
      <c r="Y8" s="119"/>
      <c r="Z8" s="126" t="s">
        <v>8</v>
      </c>
      <c r="AA8" s="126"/>
      <c r="AB8" s="126"/>
      <c r="AC8" s="126"/>
      <c r="AD8" s="127" t="s">
        <v>9</v>
      </c>
      <c r="AE8" s="128"/>
      <c r="AG8" s="70" t="str">
        <f t="shared" ref="AG8:AG19" si="0">IF(AND($M$15&gt;=AH8,$M$15&lt;=AJ8),"〇","")</f>
        <v/>
      </c>
      <c r="AH8" s="69">
        <v>41730</v>
      </c>
      <c r="AI8" s="70" t="s">
        <v>75</v>
      </c>
      <c r="AJ8" s="69">
        <v>42094</v>
      </c>
      <c r="AK8" s="70" t="s">
        <v>76</v>
      </c>
    </row>
    <row r="9" spans="1:37" ht="14.25" customHeight="1" x14ac:dyDescent="0.2">
      <c r="A9" s="57"/>
      <c r="B9" s="57"/>
      <c r="C9" s="57"/>
      <c r="D9" s="57"/>
      <c r="E9" s="57"/>
      <c r="F9" s="57"/>
      <c r="G9" s="57"/>
      <c r="H9" s="57"/>
      <c r="I9" s="1"/>
      <c r="J9" s="1"/>
      <c r="K9" s="1"/>
      <c r="L9" s="1"/>
      <c r="M9" s="1"/>
      <c r="N9" s="1"/>
      <c r="O9" s="1"/>
      <c r="P9" s="1"/>
      <c r="Q9" s="1"/>
      <c r="R9" s="1"/>
      <c r="U9" s="148"/>
      <c r="V9" s="120"/>
      <c r="W9" s="121"/>
      <c r="X9" s="120"/>
      <c r="Y9" s="121"/>
      <c r="Z9" s="133" t="s">
        <v>29</v>
      </c>
      <c r="AA9" s="134"/>
      <c r="AB9" s="134"/>
      <c r="AC9" s="135"/>
      <c r="AD9" s="129"/>
      <c r="AE9" s="130"/>
      <c r="AG9" s="70" t="str">
        <f t="shared" si="0"/>
        <v/>
      </c>
      <c r="AH9" s="69">
        <f>EDATE(AH8,12)</f>
        <v>42095</v>
      </c>
      <c r="AI9" s="70" t="s">
        <v>75</v>
      </c>
      <c r="AJ9" s="69">
        <f>EDATE(AJ8,12)</f>
        <v>42460</v>
      </c>
      <c r="AK9" s="70" t="s">
        <v>77</v>
      </c>
    </row>
    <row r="10" spans="1:37" ht="18.75" customHeight="1" x14ac:dyDescent="0.2">
      <c r="A10" s="57"/>
      <c r="B10" s="57"/>
      <c r="C10" s="57"/>
      <c r="D10" s="57"/>
      <c r="E10" s="57"/>
      <c r="F10" s="57"/>
      <c r="H10" s="59" t="s">
        <v>53</v>
      </c>
      <c r="J10" s="71" t="s">
        <v>57</v>
      </c>
      <c r="K10" s="149" t="s">
        <v>105</v>
      </c>
      <c r="L10" s="150"/>
      <c r="M10" s="150"/>
      <c r="N10" s="150"/>
      <c r="O10" s="150"/>
      <c r="P10" s="150"/>
      <c r="Q10" s="150"/>
      <c r="R10" s="151"/>
      <c r="U10" s="141"/>
      <c r="V10" s="122"/>
      <c r="W10" s="123"/>
      <c r="X10" s="122"/>
      <c r="Y10" s="123"/>
      <c r="Z10" s="136" t="s">
        <v>30</v>
      </c>
      <c r="AA10" s="136"/>
      <c r="AB10" s="136"/>
      <c r="AC10" s="136"/>
      <c r="AD10" s="131"/>
      <c r="AE10" s="132"/>
      <c r="AG10" s="70" t="str">
        <f t="shared" si="0"/>
        <v/>
      </c>
      <c r="AH10" s="69">
        <f t="shared" ref="AH10:AJ16" si="1">EDATE(AH9,12)</f>
        <v>42461</v>
      </c>
      <c r="AI10" s="70" t="s">
        <v>75</v>
      </c>
      <c r="AJ10" s="69">
        <f t="shared" si="1"/>
        <v>42825</v>
      </c>
      <c r="AK10" s="70" t="s">
        <v>78</v>
      </c>
    </row>
    <row r="11" spans="1:37" ht="18" customHeight="1" x14ac:dyDescent="0.2">
      <c r="A11" s="57"/>
      <c r="B11" s="57"/>
      <c r="C11" s="57"/>
      <c r="D11" s="57"/>
      <c r="E11" s="57"/>
      <c r="F11" s="57"/>
      <c r="G11" s="57"/>
      <c r="H11" s="57"/>
      <c r="I11" s="59"/>
      <c r="J11" s="76" t="s">
        <v>58</v>
      </c>
      <c r="K11" s="142" t="s">
        <v>106</v>
      </c>
      <c r="L11" s="143"/>
      <c r="M11" s="143"/>
      <c r="N11" s="143"/>
      <c r="O11" s="143"/>
      <c r="P11" s="143"/>
      <c r="Q11" s="143"/>
      <c r="R11" s="144"/>
      <c r="S11" s="53"/>
      <c r="U11" s="8">
        <v>1</v>
      </c>
      <c r="V11" s="137" t="s">
        <v>107</v>
      </c>
      <c r="W11" s="138"/>
      <c r="X11" s="80"/>
      <c r="Y11" s="37" t="s">
        <v>1</v>
      </c>
      <c r="Z11" s="139" t="str">
        <f>IFERROR(ROUNDDOWN(X11*($X$5/$X$6),0),"")</f>
        <v/>
      </c>
      <c r="AA11" s="140"/>
      <c r="AB11" s="140"/>
      <c r="AC11" s="9" t="s">
        <v>1</v>
      </c>
      <c r="AD11" s="82" t="s">
        <v>108</v>
      </c>
      <c r="AE11" s="6" t="s">
        <v>15</v>
      </c>
      <c r="AG11" s="70" t="str">
        <f t="shared" si="0"/>
        <v/>
      </c>
      <c r="AH11" s="69">
        <f t="shared" si="1"/>
        <v>42826</v>
      </c>
      <c r="AI11" s="70" t="s">
        <v>75</v>
      </c>
      <c r="AJ11" s="69">
        <f t="shared" si="1"/>
        <v>43190</v>
      </c>
      <c r="AK11" s="70" t="s">
        <v>79</v>
      </c>
    </row>
    <row r="12" spans="1:37" ht="18" customHeight="1" x14ac:dyDescent="0.2">
      <c r="A12" s="57"/>
      <c r="B12" s="60"/>
      <c r="C12" s="60"/>
      <c r="D12" s="60"/>
      <c r="E12" s="60"/>
      <c r="F12" s="60"/>
      <c r="G12" s="60"/>
      <c r="H12" s="60"/>
      <c r="I12" s="59"/>
      <c r="J12" s="75"/>
      <c r="K12" s="145"/>
      <c r="L12" s="146"/>
      <c r="M12" s="146"/>
      <c r="N12" s="146"/>
      <c r="O12" s="146"/>
      <c r="P12" s="146"/>
      <c r="Q12" s="146"/>
      <c r="R12" s="147"/>
      <c r="S12" s="53"/>
      <c r="U12" s="8">
        <v>2</v>
      </c>
      <c r="V12" s="137"/>
      <c r="W12" s="138"/>
      <c r="X12" s="80"/>
      <c r="Y12" s="38" t="s">
        <v>1</v>
      </c>
      <c r="Z12" s="139" t="str">
        <f t="shared" ref="Z12:Z16" si="2">IFERROR(ROUNDDOWN(X12*($X$5/$X$6),0),"")</f>
        <v/>
      </c>
      <c r="AA12" s="140"/>
      <c r="AB12" s="140"/>
      <c r="AC12" s="10" t="s">
        <v>1</v>
      </c>
      <c r="AD12" s="82"/>
      <c r="AE12" s="6" t="s">
        <v>15</v>
      </c>
      <c r="AG12" s="70" t="str">
        <f t="shared" si="0"/>
        <v/>
      </c>
      <c r="AH12" s="69">
        <f t="shared" si="1"/>
        <v>43191</v>
      </c>
      <c r="AI12" s="70" t="s">
        <v>75</v>
      </c>
      <c r="AJ12" s="69">
        <f t="shared" si="1"/>
        <v>43555</v>
      </c>
      <c r="AK12" s="70" t="s">
        <v>80</v>
      </c>
    </row>
    <row r="13" spans="1:37" ht="18" customHeight="1" x14ac:dyDescent="0.2">
      <c r="A13" s="57"/>
      <c r="B13" s="60"/>
      <c r="C13" s="60"/>
      <c r="D13" s="60"/>
      <c r="E13" s="60"/>
      <c r="F13" s="60"/>
      <c r="G13" s="60"/>
      <c r="H13" s="60"/>
      <c r="I13" s="59"/>
      <c r="J13" s="154" t="s">
        <v>59</v>
      </c>
      <c r="K13" s="155"/>
      <c r="L13" s="156" t="s">
        <v>101</v>
      </c>
      <c r="M13" s="157"/>
      <c r="N13" s="157"/>
      <c r="O13" s="157"/>
      <c r="P13" s="157"/>
      <c r="Q13" s="157"/>
      <c r="R13" s="158"/>
      <c r="S13" s="53"/>
      <c r="U13" s="8">
        <v>3</v>
      </c>
      <c r="V13" s="137"/>
      <c r="W13" s="138"/>
      <c r="X13" s="80"/>
      <c r="Y13" s="37" t="s">
        <v>1</v>
      </c>
      <c r="Z13" s="139" t="str">
        <f t="shared" si="2"/>
        <v/>
      </c>
      <c r="AA13" s="140"/>
      <c r="AB13" s="140"/>
      <c r="AC13" s="9" t="s">
        <v>1</v>
      </c>
      <c r="AD13" s="82"/>
      <c r="AE13" s="6" t="s">
        <v>15</v>
      </c>
      <c r="AG13" s="70" t="str">
        <f t="shared" si="0"/>
        <v/>
      </c>
      <c r="AH13" s="69">
        <f t="shared" si="1"/>
        <v>43556</v>
      </c>
      <c r="AI13" s="70" t="s">
        <v>75</v>
      </c>
      <c r="AJ13" s="69">
        <f t="shared" si="1"/>
        <v>43921</v>
      </c>
      <c r="AK13" s="70" t="s">
        <v>81</v>
      </c>
    </row>
    <row r="14" spans="1:37" ht="18" customHeight="1" x14ac:dyDescent="0.2">
      <c r="A14" s="57"/>
      <c r="B14" s="57"/>
      <c r="C14" s="57"/>
      <c r="D14" s="57"/>
      <c r="E14" s="57"/>
      <c r="F14" s="57"/>
      <c r="G14" s="57"/>
      <c r="H14" s="57"/>
      <c r="I14" s="59"/>
      <c r="J14" s="154" t="s">
        <v>60</v>
      </c>
      <c r="K14" s="155"/>
      <c r="L14" s="169"/>
      <c r="M14" s="156" t="s">
        <v>102</v>
      </c>
      <c r="N14" s="157"/>
      <c r="O14" s="157"/>
      <c r="P14" s="157"/>
      <c r="Q14" s="157"/>
      <c r="R14" s="158"/>
      <c r="U14" s="8">
        <v>4</v>
      </c>
      <c r="V14" s="137"/>
      <c r="W14" s="138"/>
      <c r="X14" s="80"/>
      <c r="Y14" s="38" t="s">
        <v>1</v>
      </c>
      <c r="Z14" s="139" t="str">
        <f t="shared" si="2"/>
        <v/>
      </c>
      <c r="AA14" s="140"/>
      <c r="AB14" s="140"/>
      <c r="AC14" s="10" t="s">
        <v>1</v>
      </c>
      <c r="AD14" s="82"/>
      <c r="AE14" s="6" t="s">
        <v>15</v>
      </c>
      <c r="AG14" s="70" t="str">
        <f t="shared" si="0"/>
        <v/>
      </c>
      <c r="AH14" s="69">
        <f t="shared" si="1"/>
        <v>43922</v>
      </c>
      <c r="AI14" s="70" t="s">
        <v>75</v>
      </c>
      <c r="AJ14" s="69">
        <f t="shared" si="1"/>
        <v>44286</v>
      </c>
      <c r="AK14" s="70" t="s">
        <v>82</v>
      </c>
    </row>
    <row r="15" spans="1:37" ht="18" customHeight="1" x14ac:dyDescent="0.2">
      <c r="G15" s="57" t="s">
        <v>87</v>
      </c>
      <c r="J15" s="154" t="s">
        <v>0</v>
      </c>
      <c r="K15" s="155"/>
      <c r="L15" s="169"/>
      <c r="M15" s="166" t="s">
        <v>103</v>
      </c>
      <c r="N15" s="167"/>
      <c r="O15" s="167"/>
      <c r="P15" s="167"/>
      <c r="Q15" s="167"/>
      <c r="R15" s="168"/>
      <c r="U15" s="8">
        <v>5</v>
      </c>
      <c r="V15" s="137"/>
      <c r="W15" s="138"/>
      <c r="X15" s="80"/>
      <c r="Y15" s="37" t="s">
        <v>1</v>
      </c>
      <c r="Z15" s="139" t="str">
        <f t="shared" si="2"/>
        <v/>
      </c>
      <c r="AA15" s="140"/>
      <c r="AB15" s="140"/>
      <c r="AC15" s="9" t="s">
        <v>1</v>
      </c>
      <c r="AD15" s="82"/>
      <c r="AE15" s="6" t="s">
        <v>15</v>
      </c>
      <c r="AG15" s="70" t="str">
        <f t="shared" si="0"/>
        <v/>
      </c>
      <c r="AH15" s="69">
        <f t="shared" si="1"/>
        <v>44287</v>
      </c>
      <c r="AI15" s="70" t="s">
        <v>75</v>
      </c>
      <c r="AJ15" s="69">
        <f t="shared" si="1"/>
        <v>44651</v>
      </c>
      <c r="AK15" s="70" t="s">
        <v>83</v>
      </c>
    </row>
    <row r="16" spans="1:37" ht="18" customHeight="1" x14ac:dyDescent="0.2">
      <c r="A16" s="1"/>
      <c r="C16" s="64"/>
      <c r="D16" s="64"/>
      <c r="E16" s="64"/>
      <c r="F16" s="64"/>
      <c r="G16" s="64"/>
      <c r="H16" s="64"/>
      <c r="I16" s="64"/>
      <c r="J16" s="71" t="s">
        <v>72</v>
      </c>
      <c r="K16" s="72"/>
      <c r="L16" s="125" t="str">
        <f>AH5</f>
        <v/>
      </c>
      <c r="M16" s="125"/>
      <c r="N16" s="74" t="s">
        <v>73</v>
      </c>
      <c r="O16" s="124" t="s">
        <v>104</v>
      </c>
      <c r="P16" s="124"/>
      <c r="Q16" s="124"/>
      <c r="R16" s="74" t="s">
        <v>74</v>
      </c>
      <c r="U16" s="8">
        <v>6</v>
      </c>
      <c r="V16" s="137"/>
      <c r="W16" s="138"/>
      <c r="X16" s="80"/>
      <c r="Y16" s="38" t="s">
        <v>1</v>
      </c>
      <c r="Z16" s="139" t="str">
        <f t="shared" si="2"/>
        <v/>
      </c>
      <c r="AA16" s="140"/>
      <c r="AB16" s="140"/>
      <c r="AC16" s="10" t="s">
        <v>1</v>
      </c>
      <c r="AD16" s="82"/>
      <c r="AE16" s="6" t="s">
        <v>15</v>
      </c>
      <c r="AG16" s="70" t="str">
        <f t="shared" si="0"/>
        <v/>
      </c>
      <c r="AH16" s="69">
        <f>EDATE(AH15,12)</f>
        <v>44652</v>
      </c>
      <c r="AI16" s="70" t="s">
        <v>75</v>
      </c>
      <c r="AJ16" s="69">
        <f t="shared" si="1"/>
        <v>45016</v>
      </c>
      <c r="AK16" s="70" t="s">
        <v>84</v>
      </c>
    </row>
    <row r="17" spans="1:37" ht="16.5" customHeight="1" x14ac:dyDescent="0.2">
      <c r="A17" s="1"/>
      <c r="J17" s="72" t="s">
        <v>70</v>
      </c>
      <c r="K17" s="72"/>
      <c r="L17" s="73"/>
      <c r="M17" s="73"/>
      <c r="N17" s="73"/>
      <c r="O17" s="73"/>
      <c r="P17" s="73"/>
      <c r="Q17" s="170" t="s">
        <v>99</v>
      </c>
      <c r="R17" s="170"/>
      <c r="U17" s="85" t="s">
        <v>10</v>
      </c>
      <c r="V17" s="85"/>
      <c r="W17" s="85"/>
      <c r="X17" s="85"/>
      <c r="Y17" s="85"/>
      <c r="Z17" s="85"/>
      <c r="AA17" s="85"/>
      <c r="AB17" s="85"/>
      <c r="AC17" s="85"/>
      <c r="AD17" s="85"/>
      <c r="AE17" s="85"/>
      <c r="AG17" s="70" t="str">
        <f t="shared" si="0"/>
        <v/>
      </c>
      <c r="AH17" s="69">
        <f t="shared" ref="AH17:AH19" si="3">EDATE(AH16,12)</f>
        <v>45017</v>
      </c>
      <c r="AI17" s="70" t="s">
        <v>75</v>
      </c>
      <c r="AJ17" s="69">
        <f t="shared" ref="AJ17" si="4">EDATE(AJ16,12)</f>
        <v>45382</v>
      </c>
      <c r="AK17" s="70" t="s">
        <v>100</v>
      </c>
    </row>
    <row r="18" spans="1:37" x14ac:dyDescent="0.2">
      <c r="A18" s="1"/>
      <c r="T18" s="31"/>
      <c r="U18" s="85"/>
      <c r="V18" s="85"/>
      <c r="W18" s="85"/>
      <c r="X18" s="85"/>
      <c r="Y18" s="85"/>
      <c r="Z18" s="85"/>
      <c r="AA18" s="85"/>
      <c r="AB18" s="85"/>
      <c r="AC18" s="85"/>
      <c r="AD18" s="85"/>
      <c r="AE18" s="85"/>
      <c r="AG18" s="70" t="str">
        <f t="shared" si="0"/>
        <v/>
      </c>
      <c r="AH18" s="69">
        <f t="shared" si="3"/>
        <v>45383</v>
      </c>
      <c r="AI18" s="70" t="s">
        <v>75</v>
      </c>
      <c r="AJ18" s="69">
        <f t="shared" ref="AJ18:AJ19" si="5">EDATE(AJ17,12)</f>
        <v>45747</v>
      </c>
      <c r="AK18" s="70" t="s">
        <v>85</v>
      </c>
    </row>
    <row r="19" spans="1:37" x14ac:dyDescent="0.2">
      <c r="A19" s="1"/>
      <c r="H19" s="163" t="s">
        <v>98</v>
      </c>
      <c r="I19" s="163"/>
      <c r="J19" s="163"/>
      <c r="K19" s="163"/>
      <c r="T19" s="1" t="s">
        <v>11</v>
      </c>
      <c r="AG19" s="70" t="str">
        <f t="shared" si="0"/>
        <v/>
      </c>
      <c r="AH19" s="69">
        <f t="shared" si="3"/>
        <v>45748</v>
      </c>
      <c r="AI19" s="70" t="s">
        <v>75</v>
      </c>
      <c r="AJ19" s="69">
        <f t="shared" si="5"/>
        <v>46112</v>
      </c>
      <c r="AK19" s="70" t="s">
        <v>86</v>
      </c>
    </row>
    <row r="20" spans="1:37" ht="6" customHeight="1" x14ac:dyDescent="0.2">
      <c r="A20" s="1"/>
      <c r="B20" s="65"/>
      <c r="C20" s="65"/>
      <c r="D20" s="65"/>
      <c r="E20" s="65"/>
      <c r="F20" s="65"/>
      <c r="G20" s="65"/>
      <c r="H20" s="163"/>
      <c r="I20" s="163"/>
      <c r="J20" s="163"/>
      <c r="K20" s="163"/>
      <c r="L20" s="65"/>
      <c r="M20" s="65"/>
      <c r="N20" s="65"/>
      <c r="O20" s="65"/>
      <c r="P20" s="65"/>
      <c r="Q20" s="65"/>
      <c r="R20" s="65"/>
    </row>
    <row r="21" spans="1:37" ht="12.75" customHeight="1" x14ac:dyDescent="0.2">
      <c r="A21" s="1"/>
      <c r="C21" s="65"/>
      <c r="D21" s="65"/>
      <c r="E21" s="65"/>
      <c r="F21" s="65"/>
      <c r="G21" s="65"/>
      <c r="H21" s="65"/>
      <c r="K21" s="65"/>
      <c r="L21" s="65"/>
      <c r="M21" s="65"/>
      <c r="N21" s="65"/>
      <c r="O21" s="65"/>
      <c r="P21" s="65"/>
      <c r="Q21" s="65"/>
      <c r="R21" s="65"/>
      <c r="T21" s="20" t="s">
        <v>17</v>
      </c>
      <c r="V21" s="3"/>
      <c r="W21" s="3"/>
      <c r="Z21" s="15" t="s">
        <v>43</v>
      </c>
    </row>
    <row r="22" spans="1:37" ht="6.75" customHeight="1" x14ac:dyDescent="0.2">
      <c r="A22" s="1"/>
      <c r="B22" s="65"/>
      <c r="C22" s="65"/>
      <c r="D22" s="65"/>
      <c r="E22" s="65"/>
      <c r="F22" s="65"/>
      <c r="G22" s="65"/>
      <c r="H22" s="65"/>
      <c r="I22" s="65"/>
      <c r="J22" s="65"/>
      <c r="K22" s="65"/>
      <c r="L22" s="65"/>
      <c r="M22" s="65"/>
      <c r="N22" s="65"/>
      <c r="O22" s="65"/>
      <c r="P22" s="65"/>
      <c r="Q22" s="65"/>
      <c r="R22" s="65"/>
      <c r="V22" s="3"/>
      <c r="W22" s="3"/>
      <c r="Z22" s="15"/>
    </row>
    <row r="23" spans="1:37" ht="15.75" customHeight="1" x14ac:dyDescent="0.2">
      <c r="B23" s="164" t="str">
        <f>"　"&amp;TEXT(M15,"[$-ja-JP]ggge年m月d日")&amp;"付け"&amp;L16&amp;"第"&amp;O16&amp;"号"&amp;"で香川県県内中小企業設備投資資金利子補給補助金交付対象者の確認を受けたものについて、香川県県内中小企業設備投資資金利子補給補助金交付要綱第９条の規定に基づき交付申請兼実績報告書を提出します。"</f>
        <v>　20◯◯/◯/◯付け第◯◯◯◯号で香川県県内中小企業設備投資資金利子補給補助金交付対象者の確認を受けたものについて、香川県県内中小企業設備投資資金利子補給補助金交付要綱第９条の規定に基づき交付申請兼実績報告書を提出します。</v>
      </c>
      <c r="C23" s="164"/>
      <c r="D23" s="164"/>
      <c r="E23" s="164"/>
      <c r="F23" s="164"/>
      <c r="G23" s="164"/>
      <c r="H23" s="164"/>
      <c r="I23" s="164"/>
      <c r="J23" s="164"/>
      <c r="K23" s="164"/>
      <c r="L23" s="164"/>
      <c r="M23" s="164"/>
      <c r="N23" s="164"/>
      <c r="O23" s="164"/>
      <c r="P23" s="164"/>
      <c r="Q23" s="164"/>
      <c r="R23" s="164"/>
      <c r="U23" s="126" t="s">
        <v>6</v>
      </c>
      <c r="V23" s="152" t="s">
        <v>33</v>
      </c>
      <c r="W23" s="153"/>
      <c r="X23" s="34"/>
      <c r="Y23" s="5"/>
      <c r="Z23" s="105" t="s">
        <v>41</v>
      </c>
      <c r="AA23" s="109" t="s">
        <v>109</v>
      </c>
      <c r="AB23" s="110"/>
      <c r="AC23" s="111"/>
      <c r="AD23" s="109" t="s">
        <v>110</v>
      </c>
      <c r="AE23" s="111"/>
    </row>
    <row r="24" spans="1:37" ht="16.5" customHeight="1" x14ac:dyDescent="0.2">
      <c r="B24" s="164"/>
      <c r="C24" s="164"/>
      <c r="D24" s="164"/>
      <c r="E24" s="164"/>
      <c r="F24" s="164"/>
      <c r="G24" s="164"/>
      <c r="H24" s="164"/>
      <c r="I24" s="164"/>
      <c r="J24" s="164"/>
      <c r="K24" s="164"/>
      <c r="L24" s="164"/>
      <c r="M24" s="164"/>
      <c r="N24" s="164"/>
      <c r="O24" s="164"/>
      <c r="P24" s="164"/>
      <c r="Q24" s="164"/>
      <c r="R24" s="164"/>
      <c r="U24" s="141"/>
      <c r="V24" s="107" t="s">
        <v>34</v>
      </c>
      <c r="W24" s="108"/>
      <c r="X24" s="35"/>
      <c r="Y24" s="5"/>
      <c r="Z24" s="106"/>
      <c r="AA24" s="112"/>
      <c r="AB24" s="113"/>
      <c r="AC24" s="114"/>
      <c r="AD24" s="112"/>
      <c r="AE24" s="114"/>
      <c r="AH24" s="1" t="s">
        <v>89</v>
      </c>
    </row>
    <row r="25" spans="1:37" ht="18" customHeight="1" x14ac:dyDescent="0.2">
      <c r="B25" s="164"/>
      <c r="C25" s="164"/>
      <c r="D25" s="164"/>
      <c r="E25" s="164"/>
      <c r="F25" s="164"/>
      <c r="G25" s="164"/>
      <c r="H25" s="164"/>
      <c r="I25" s="164"/>
      <c r="J25" s="164"/>
      <c r="K25" s="164"/>
      <c r="L25" s="164"/>
      <c r="M25" s="164"/>
      <c r="N25" s="164"/>
      <c r="O25" s="164"/>
      <c r="P25" s="164"/>
      <c r="Q25" s="164"/>
      <c r="R25" s="164"/>
      <c r="U25" s="48">
        <v>1</v>
      </c>
      <c r="V25" s="61" t="str">
        <f>IFERROR(IF(AD11&lt;1,Z11,ROUNDDOWN(Z11*(1/AD11),0)),"")</f>
        <v/>
      </c>
      <c r="W25" s="32" t="s">
        <v>1</v>
      </c>
      <c r="X25" s="36"/>
      <c r="Z25" s="48">
        <v>1</v>
      </c>
      <c r="AA25" s="86">
        <v>83333</v>
      </c>
      <c r="AB25" s="86"/>
      <c r="AC25" s="86"/>
      <c r="AD25" s="86">
        <v>166666</v>
      </c>
      <c r="AE25" s="86"/>
      <c r="AH25" s="1" t="s">
        <v>90</v>
      </c>
    </row>
    <row r="26" spans="1:37" ht="18" customHeight="1" x14ac:dyDescent="0.2">
      <c r="B26" s="65"/>
      <c r="C26" s="65"/>
      <c r="D26" s="65"/>
      <c r="E26" s="65"/>
      <c r="F26" s="65"/>
      <c r="G26" s="65"/>
      <c r="H26" s="65"/>
      <c r="I26" s="65"/>
      <c r="J26" s="65"/>
      <c r="K26" s="65"/>
      <c r="L26" s="65"/>
      <c r="M26" s="65"/>
      <c r="N26" s="65"/>
      <c r="O26" s="65"/>
      <c r="P26" s="65"/>
      <c r="Q26" s="65"/>
      <c r="R26" s="65"/>
      <c r="U26" s="48">
        <v>2</v>
      </c>
      <c r="V26" s="61" t="str">
        <f t="shared" ref="V26:V30" si="6">IFERROR(IF(AD12&lt;1,Z12,ROUNDDOWN(Z12*(1/AD12),0)),"")</f>
        <v/>
      </c>
      <c r="W26" s="32" t="s">
        <v>1</v>
      </c>
      <c r="X26" s="36"/>
      <c r="Z26" s="48">
        <v>2</v>
      </c>
      <c r="AA26" s="86">
        <v>166666</v>
      </c>
      <c r="AB26" s="86"/>
      <c r="AC26" s="86"/>
      <c r="AD26" s="86">
        <v>333333</v>
      </c>
      <c r="AE26" s="86"/>
      <c r="AH26" s="1" t="s">
        <v>91</v>
      </c>
    </row>
    <row r="27" spans="1:37" ht="18" customHeight="1" x14ac:dyDescent="0.2">
      <c r="U27" s="48">
        <v>3</v>
      </c>
      <c r="V27" s="61" t="str">
        <f t="shared" si="6"/>
        <v/>
      </c>
      <c r="W27" s="32" t="s">
        <v>1</v>
      </c>
      <c r="X27" s="36"/>
      <c r="Z27" s="48">
        <v>3</v>
      </c>
      <c r="AA27" s="86">
        <v>250000</v>
      </c>
      <c r="AB27" s="86"/>
      <c r="AC27" s="86"/>
      <c r="AD27" s="86">
        <v>500000</v>
      </c>
      <c r="AE27" s="86"/>
      <c r="AH27" s="1" t="s">
        <v>92</v>
      </c>
    </row>
    <row r="28" spans="1:37" ht="18" customHeight="1" x14ac:dyDescent="0.2">
      <c r="A28" s="49" t="s">
        <v>52</v>
      </c>
      <c r="F28" s="165">
        <f>Z53</f>
        <v>0</v>
      </c>
      <c r="G28" s="165"/>
      <c r="H28" s="165"/>
      <c r="I28" s="165"/>
      <c r="J28" s="51" t="s">
        <v>51</v>
      </c>
      <c r="U28" s="48">
        <v>4</v>
      </c>
      <c r="V28" s="61" t="str">
        <f t="shared" si="6"/>
        <v/>
      </c>
      <c r="W28" s="32" t="s">
        <v>1</v>
      </c>
      <c r="X28" s="36"/>
      <c r="Z28" s="48">
        <v>4</v>
      </c>
      <c r="AA28" s="86">
        <v>333333</v>
      </c>
      <c r="AB28" s="86"/>
      <c r="AC28" s="86"/>
      <c r="AD28" s="86">
        <v>666666</v>
      </c>
      <c r="AE28" s="86"/>
      <c r="AH28" s="1" t="s">
        <v>93</v>
      </c>
    </row>
    <row r="29" spans="1:37" ht="18" customHeight="1" x14ac:dyDescent="0.2">
      <c r="U29" s="48">
        <v>5</v>
      </c>
      <c r="V29" s="61" t="str">
        <f t="shared" si="6"/>
        <v/>
      </c>
      <c r="W29" s="32" t="s">
        <v>1</v>
      </c>
      <c r="X29" s="36"/>
      <c r="Z29" s="48">
        <v>5</v>
      </c>
      <c r="AA29" s="86">
        <v>416666</v>
      </c>
      <c r="AB29" s="86"/>
      <c r="AC29" s="86"/>
      <c r="AD29" s="86">
        <v>833333</v>
      </c>
      <c r="AE29" s="86"/>
      <c r="AH29" s="1" t="s">
        <v>94</v>
      </c>
    </row>
    <row r="30" spans="1:37" ht="18" customHeight="1" x14ac:dyDescent="0.2">
      <c r="U30" s="48">
        <v>6</v>
      </c>
      <c r="V30" s="61" t="str">
        <f t="shared" si="6"/>
        <v/>
      </c>
      <c r="W30" s="32" t="s">
        <v>1</v>
      </c>
      <c r="X30" s="36"/>
      <c r="Z30" s="48">
        <v>6</v>
      </c>
      <c r="AA30" s="86">
        <v>500000</v>
      </c>
      <c r="AB30" s="86"/>
      <c r="AC30" s="86"/>
      <c r="AD30" s="86">
        <v>1000000</v>
      </c>
      <c r="AE30" s="86"/>
      <c r="AH30" s="1" t="s">
        <v>95</v>
      </c>
    </row>
    <row r="31" spans="1:37" ht="18" customHeight="1" x14ac:dyDescent="0.2">
      <c r="A31" s="49" t="s">
        <v>50</v>
      </c>
      <c r="F31" s="52" t="str">
        <f>$C$5&amp;"年１月１日　～　"&amp;C5&amp;"年12月31日"</f>
        <v>令和７年１月１日　～　令和７年12月31日</v>
      </c>
      <c r="U31" s="116">
        <f>SUM(V25:V30)</f>
        <v>0</v>
      </c>
      <c r="V31" s="117"/>
      <c r="W31" s="32" t="s">
        <v>1</v>
      </c>
      <c r="X31" s="11"/>
      <c r="Z31" s="48">
        <v>7</v>
      </c>
      <c r="AA31" s="86">
        <v>583333</v>
      </c>
      <c r="AB31" s="86"/>
      <c r="AC31" s="86"/>
      <c r="AD31" s="86">
        <v>1166666</v>
      </c>
      <c r="AE31" s="86"/>
      <c r="AH31" s="1" t="s">
        <v>96</v>
      </c>
    </row>
    <row r="32" spans="1:37" ht="17.25" customHeight="1" x14ac:dyDescent="0.2">
      <c r="K32" s="53" t="s">
        <v>65</v>
      </c>
      <c r="U32" s="84" t="s">
        <v>42</v>
      </c>
      <c r="V32" s="84"/>
      <c r="W32" s="84"/>
      <c r="X32" s="85"/>
      <c r="Y32" s="29"/>
      <c r="Z32" s="48">
        <v>8</v>
      </c>
      <c r="AA32" s="86">
        <v>666666</v>
      </c>
      <c r="AB32" s="86"/>
      <c r="AC32" s="86"/>
      <c r="AD32" s="86">
        <v>1333333</v>
      </c>
      <c r="AE32" s="86"/>
      <c r="AH32" s="1" t="s">
        <v>97</v>
      </c>
    </row>
    <row r="33" spans="1:35" ht="17.25" customHeight="1" x14ac:dyDescent="0.2">
      <c r="A33" s="1"/>
      <c r="B33" s="1"/>
      <c r="C33" s="1"/>
      <c r="D33" s="1"/>
      <c r="Y33" s="29"/>
      <c r="Z33" s="48">
        <v>9</v>
      </c>
      <c r="AA33" s="86">
        <v>750000</v>
      </c>
      <c r="AB33" s="86"/>
      <c r="AC33" s="86"/>
      <c r="AD33" s="86">
        <v>1500000</v>
      </c>
      <c r="AE33" s="86"/>
    </row>
    <row r="34" spans="1:35" ht="17.25" customHeight="1" x14ac:dyDescent="0.2">
      <c r="A34" s="49" t="s">
        <v>49</v>
      </c>
      <c r="U34" s="47"/>
      <c r="V34" s="47"/>
      <c r="W34" s="47"/>
      <c r="X34" s="47"/>
      <c r="Y34" s="29"/>
      <c r="Z34" s="48">
        <v>10</v>
      </c>
      <c r="AA34" s="86">
        <v>833333</v>
      </c>
      <c r="AB34" s="86"/>
      <c r="AC34" s="86"/>
      <c r="AD34" s="86">
        <v>1666666</v>
      </c>
      <c r="AE34" s="86"/>
    </row>
    <row r="35" spans="1:35" ht="17.25" customHeight="1" x14ac:dyDescent="0.2">
      <c r="B35" s="20" t="s">
        <v>48</v>
      </c>
      <c r="U35" s="47"/>
      <c r="V35" s="47"/>
      <c r="W35" s="47"/>
      <c r="X35" s="47"/>
      <c r="Y35" s="29"/>
      <c r="Z35" s="48">
        <v>11</v>
      </c>
      <c r="AA35" s="94">
        <v>916666</v>
      </c>
      <c r="AB35" s="95"/>
      <c r="AC35" s="96"/>
      <c r="AD35" s="94">
        <v>1833333</v>
      </c>
      <c r="AE35" s="96"/>
    </row>
    <row r="36" spans="1:35" ht="17.25" customHeight="1" x14ac:dyDescent="0.2">
      <c r="U36" s="47"/>
      <c r="V36" s="47"/>
      <c r="W36" s="47"/>
      <c r="X36" s="47"/>
      <c r="Y36" s="29"/>
      <c r="Z36" s="48">
        <v>12</v>
      </c>
      <c r="AA36" s="94">
        <v>1000000</v>
      </c>
      <c r="AB36" s="95"/>
      <c r="AC36" s="96"/>
      <c r="AD36" s="94">
        <v>2000000</v>
      </c>
      <c r="AE36" s="96"/>
    </row>
    <row r="37" spans="1:35" ht="18" customHeight="1" x14ac:dyDescent="0.2">
      <c r="U37" s="97"/>
      <c r="V37" s="97"/>
      <c r="W37" s="97"/>
      <c r="X37" s="97"/>
      <c r="Y37" s="67" t="s">
        <v>38</v>
      </c>
      <c r="AA37" s="14"/>
      <c r="AB37" s="14"/>
      <c r="AC37" s="14"/>
      <c r="AD37" s="14"/>
    </row>
    <row r="38" spans="1:35" x14ac:dyDescent="0.2">
      <c r="T38" s="20" t="s">
        <v>18</v>
      </c>
      <c r="Z38" s="20"/>
      <c r="AD38" s="16"/>
      <c r="AE38" s="16"/>
    </row>
    <row r="39" spans="1:35" ht="4.5" customHeight="1" x14ac:dyDescent="0.2">
      <c r="B39" s="1"/>
      <c r="AD39" s="16"/>
      <c r="AE39" s="16"/>
    </row>
    <row r="40" spans="1:35" x14ac:dyDescent="0.2">
      <c r="A40" s="49" t="s">
        <v>47</v>
      </c>
      <c r="D40" s="1"/>
      <c r="E40" s="1"/>
      <c r="T40" s="21" t="s">
        <v>112</v>
      </c>
      <c r="U40" s="14"/>
      <c r="V40" s="14"/>
      <c r="W40" s="14"/>
      <c r="Z40" s="66" t="s">
        <v>113</v>
      </c>
      <c r="AE40" s="16"/>
    </row>
    <row r="41" spans="1:35" x14ac:dyDescent="0.2">
      <c r="A41" s="49"/>
      <c r="D41" s="1"/>
      <c r="E41" s="1"/>
      <c r="T41" s="21"/>
      <c r="U41" s="14"/>
      <c r="V41" s="14"/>
      <c r="W41" s="14"/>
      <c r="Z41" s="66" t="s">
        <v>114</v>
      </c>
      <c r="AE41" s="16"/>
    </row>
    <row r="42" spans="1:35" x14ac:dyDescent="0.2">
      <c r="A42" s="49"/>
      <c r="D42" s="1"/>
      <c r="E42" s="1"/>
      <c r="T42" s="21"/>
      <c r="U42" s="14"/>
      <c r="V42" s="14"/>
      <c r="W42" s="14"/>
      <c r="Z42" s="66" t="s">
        <v>115</v>
      </c>
      <c r="AE42" s="16"/>
    </row>
    <row r="43" spans="1:35" ht="8.25" customHeight="1" x14ac:dyDescent="0.2">
      <c r="T43" s="21"/>
      <c r="U43" s="14"/>
      <c r="V43" s="14"/>
      <c r="W43" s="14"/>
      <c r="AA43" s="14"/>
      <c r="AE43" s="16"/>
    </row>
    <row r="44" spans="1:35" ht="22.5" customHeight="1" x14ac:dyDescent="0.2">
      <c r="B44" s="15" t="s">
        <v>46</v>
      </c>
      <c r="U44" s="30"/>
      <c r="V44" s="98" t="s">
        <v>39</v>
      </c>
      <c r="W44" s="42" t="s">
        <v>21</v>
      </c>
      <c r="X44" s="62">
        <f>IF(M15&gt;=DATE(2022,4,1),ROUNDDOWN(U31*3/4,0),"")</f>
        <v>0</v>
      </c>
      <c r="Y44" s="40" t="s">
        <v>1</v>
      </c>
      <c r="AA44" s="100" t="s">
        <v>71</v>
      </c>
      <c r="AB44" s="101"/>
      <c r="AC44" s="27" t="s">
        <v>21</v>
      </c>
      <c r="AD44" s="63" t="str">
        <f>IF(M15&gt;=DATE(2022,4,1),"",U31)</f>
        <v/>
      </c>
      <c r="AE44" s="40" t="s">
        <v>1</v>
      </c>
    </row>
    <row r="45" spans="1:35" ht="12.75" customHeight="1" x14ac:dyDescent="0.2">
      <c r="B45" s="49" t="s">
        <v>45</v>
      </c>
      <c r="U45" s="28"/>
      <c r="V45" s="99"/>
      <c r="W45" s="46"/>
      <c r="X45" s="25" t="s">
        <v>31</v>
      </c>
      <c r="Y45" s="24"/>
      <c r="AA45" s="102"/>
      <c r="AB45" s="103"/>
      <c r="AC45" s="23"/>
      <c r="AD45" s="26" t="s">
        <v>32</v>
      </c>
      <c r="AE45" s="24"/>
      <c r="AH45" s="1">
        <f>IF(M15&gt;=DATE(2022,4,1),X44,AD44)</f>
        <v>0</v>
      </c>
    </row>
    <row r="46" spans="1:35" x14ac:dyDescent="0.2">
      <c r="B46" s="49" t="s">
        <v>44</v>
      </c>
      <c r="AE46" s="16"/>
    </row>
    <row r="47" spans="1:35" ht="13.15" customHeight="1" x14ac:dyDescent="0.2">
      <c r="T47" s="20" t="s">
        <v>16</v>
      </c>
      <c r="AH47" s="115">
        <f>IF(Q17="はい",2000000,1000000)</f>
        <v>1000000</v>
      </c>
      <c r="AI47" s="115"/>
    </row>
    <row r="48" spans="1:35" ht="8.25" customHeight="1" x14ac:dyDescent="0.2">
      <c r="T48" s="20"/>
      <c r="AH48" s="115"/>
      <c r="AI48" s="115"/>
    </row>
    <row r="49" spans="20:35" ht="12.4" customHeight="1" x14ac:dyDescent="0.2">
      <c r="T49" s="104" t="s">
        <v>111</v>
      </c>
      <c r="U49" s="104"/>
      <c r="V49" s="104"/>
      <c r="W49" s="104"/>
      <c r="X49" s="104"/>
      <c r="Y49" s="104"/>
      <c r="Z49" s="104"/>
      <c r="AA49" s="104"/>
      <c r="AB49" s="104"/>
      <c r="AC49" s="104"/>
      <c r="AD49" s="104"/>
      <c r="AE49" s="104"/>
      <c r="AH49" s="115"/>
      <c r="AI49" s="115"/>
    </row>
    <row r="50" spans="20:35" x14ac:dyDescent="0.2">
      <c r="T50" s="104"/>
      <c r="U50" s="104"/>
      <c r="V50" s="104"/>
      <c r="W50" s="104"/>
      <c r="X50" s="104"/>
      <c r="Y50" s="104"/>
      <c r="Z50" s="104"/>
      <c r="AA50" s="104"/>
      <c r="AB50" s="104"/>
      <c r="AC50" s="104"/>
      <c r="AD50" s="104"/>
      <c r="AE50" s="104"/>
    </row>
    <row r="51" spans="20:35" ht="66.5" customHeight="1" x14ac:dyDescent="0.2">
      <c r="T51" s="104"/>
      <c r="U51" s="104"/>
      <c r="V51" s="104"/>
      <c r="W51" s="104"/>
      <c r="X51" s="104"/>
      <c r="Y51" s="104"/>
      <c r="Z51" s="104"/>
      <c r="AA51" s="104"/>
      <c r="AB51" s="104"/>
      <c r="AC51" s="104"/>
      <c r="AD51" s="104"/>
      <c r="AE51" s="104"/>
    </row>
    <row r="52" spans="20:35" ht="4.5" customHeight="1" x14ac:dyDescent="0.2">
      <c r="T52" s="77"/>
      <c r="U52" s="77"/>
      <c r="V52" s="77"/>
      <c r="W52" s="77"/>
      <c r="X52" s="77"/>
      <c r="Y52" s="77"/>
      <c r="Z52" s="77"/>
      <c r="AA52" s="77"/>
      <c r="AB52" s="77"/>
      <c r="AC52" s="77"/>
      <c r="AD52" s="77"/>
      <c r="AE52" s="77"/>
    </row>
    <row r="53" spans="20:35" ht="12.75" customHeight="1" x14ac:dyDescent="0.2">
      <c r="X53" s="87" t="s">
        <v>13</v>
      </c>
      <c r="Y53" s="88"/>
      <c r="Z53" s="159">
        <f>IF(AH45&lt;AH47,AH45,AH47)</f>
        <v>0</v>
      </c>
      <c r="AA53" s="160"/>
      <c r="AB53" s="160"/>
      <c r="AC53" s="91" t="s">
        <v>1</v>
      </c>
      <c r="AE53" s="16"/>
    </row>
    <row r="54" spans="20:35" ht="12.75" customHeight="1" x14ac:dyDescent="0.2">
      <c r="U54" s="5"/>
      <c r="V54" s="16"/>
      <c r="X54" s="89"/>
      <c r="Y54" s="90"/>
      <c r="Z54" s="161"/>
      <c r="AA54" s="162"/>
      <c r="AB54" s="162"/>
      <c r="AC54" s="92"/>
    </row>
  </sheetData>
  <mergeCells count="76">
    <mergeCell ref="AD23:AE24"/>
    <mergeCell ref="J13:K13"/>
    <mergeCell ref="L13:R13"/>
    <mergeCell ref="Z53:AB54"/>
    <mergeCell ref="H19:K20"/>
    <mergeCell ref="B23:R25"/>
    <mergeCell ref="F28:I28"/>
    <mergeCell ref="M14:R14"/>
    <mergeCell ref="M15:R15"/>
    <mergeCell ref="J14:L14"/>
    <mergeCell ref="J15:L15"/>
    <mergeCell ref="Q17:R17"/>
    <mergeCell ref="Z13:AB13"/>
    <mergeCell ref="V14:W14"/>
    <mergeCell ref="Z14:AB14"/>
    <mergeCell ref="U17:AE18"/>
    <mergeCell ref="U23:U24"/>
    <mergeCell ref="K11:R11"/>
    <mergeCell ref="K12:R12"/>
    <mergeCell ref="U8:U10"/>
    <mergeCell ref="V8:W10"/>
    <mergeCell ref="K10:R10"/>
    <mergeCell ref="V23:W23"/>
    <mergeCell ref="X8:Y10"/>
    <mergeCell ref="O16:Q16"/>
    <mergeCell ref="L16:M16"/>
    <mergeCell ref="Z8:AC8"/>
    <mergeCell ref="AD8:AE10"/>
    <mergeCell ref="Z9:AC9"/>
    <mergeCell ref="Z10:AC10"/>
    <mergeCell ref="V11:W11"/>
    <mergeCell ref="Z11:AB11"/>
    <mergeCell ref="V15:W15"/>
    <mergeCell ref="Z15:AB15"/>
    <mergeCell ref="V16:W16"/>
    <mergeCell ref="Z16:AB16"/>
    <mergeCell ref="V12:W12"/>
    <mergeCell ref="Z12:AB12"/>
    <mergeCell ref="V13:W13"/>
    <mergeCell ref="Z23:Z24"/>
    <mergeCell ref="V24:W24"/>
    <mergeCell ref="AA23:AC24"/>
    <mergeCell ref="AH47:AI49"/>
    <mergeCell ref="AD28:AE28"/>
    <mergeCell ref="AA29:AC29"/>
    <mergeCell ref="AD29:AE29"/>
    <mergeCell ref="AA30:AC30"/>
    <mergeCell ref="AD30:AE30"/>
    <mergeCell ref="AD35:AE35"/>
    <mergeCell ref="AD36:AE36"/>
    <mergeCell ref="AA34:AC34"/>
    <mergeCell ref="AD34:AE34"/>
    <mergeCell ref="AA33:AC33"/>
    <mergeCell ref="AD33:AE33"/>
    <mergeCell ref="U31:V31"/>
    <mergeCell ref="X53:Y54"/>
    <mergeCell ref="AC53:AC54"/>
    <mergeCell ref="C5:D5"/>
    <mergeCell ref="AA35:AC35"/>
    <mergeCell ref="AA36:AC36"/>
    <mergeCell ref="AA28:AC28"/>
    <mergeCell ref="U37:X37"/>
    <mergeCell ref="V44:V45"/>
    <mergeCell ref="AA44:AB45"/>
    <mergeCell ref="T49:AE51"/>
    <mergeCell ref="AA25:AC25"/>
    <mergeCell ref="AD25:AE25"/>
    <mergeCell ref="AA26:AC26"/>
    <mergeCell ref="AD26:AE26"/>
    <mergeCell ref="AA27:AC27"/>
    <mergeCell ref="AD27:AE27"/>
    <mergeCell ref="U32:X32"/>
    <mergeCell ref="AA31:AC31"/>
    <mergeCell ref="AD31:AE31"/>
    <mergeCell ref="AA32:AC32"/>
    <mergeCell ref="AD32:AE32"/>
  </mergeCells>
  <phoneticPr fontId="2"/>
  <dataValidations count="2">
    <dataValidation type="list" allowBlank="1" showInputMessage="1" showErrorMessage="1" sqref="Q17:R17">
      <formula1>"はい,いいえ"</formula1>
    </dataValidation>
    <dataValidation type="list" allowBlank="1" showInputMessage="1" showErrorMessage="1" sqref="C5">
      <formula1>$AH$24:$AH$32</formula1>
    </dataValidation>
  </dataValidations>
  <printOptions horizontalCentered="1"/>
  <pageMargins left="0.70866141732283472" right="0.70866141732283472" top="0.35433070866141736" bottom="0.35433070866141736" header="0.31496062992125984" footer="0.31496062992125984"/>
  <pageSetup paperSize="9" scale="94" orientation="portrait" blackAndWhite="1" r:id="rId1"/>
  <rowBreaks count="1" manualBreakCount="1">
    <brk id="55" min="19" max="28" man="1"/>
  </rowBreaks>
  <colBreaks count="1" manualBreakCount="1">
    <brk id="19" max="5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P60"/>
  <sheetViews>
    <sheetView showGridLines="0" zoomScaleNormal="100" zoomScaleSheetLayoutView="100" workbookViewId="0">
      <selection activeCell="V24" sqref="V24"/>
    </sheetView>
  </sheetViews>
  <sheetFormatPr defaultColWidth="8.75" defaultRowHeight="12.5" outlineLevelCol="1" x14ac:dyDescent="0.55000000000000004"/>
  <cols>
    <col min="1" max="1" width="2.58203125" style="1" customWidth="1"/>
    <col min="2" max="2" width="5" style="1" customWidth="1"/>
    <col min="3" max="3" width="3" style="1" customWidth="1"/>
    <col min="4" max="4" width="13.83203125" style="1" customWidth="1"/>
    <col min="5" max="5" width="3.33203125" style="1" customWidth="1"/>
    <col min="6" max="6" width="12.33203125" style="1" customWidth="1"/>
    <col min="7" max="7" width="3.25" style="1" bestFit="1" customWidth="1"/>
    <col min="8" max="8" width="6.83203125" style="1" customWidth="1"/>
    <col min="9" max="9" width="5.33203125" style="1" customWidth="1"/>
    <col min="10" max="10" width="7.25" style="1" customWidth="1"/>
    <col min="11" max="11" width="3.25" style="1" bestFit="1" customWidth="1"/>
    <col min="12" max="12" width="13.58203125" style="1" customWidth="1"/>
    <col min="13" max="13" width="3.5" style="1" customWidth="1"/>
    <col min="14" max="14" width="3.25" style="1" customWidth="1"/>
    <col min="15" max="15" width="0" style="1" hidden="1" customWidth="1" outlineLevel="1"/>
    <col min="16" max="16" width="8.75" style="1" collapsed="1"/>
    <col min="17" max="16384" width="8.75" style="1"/>
  </cols>
  <sheetData>
    <row r="1" spans="2:13" x14ac:dyDescent="0.55000000000000004">
      <c r="B1" s="1" t="s">
        <v>19</v>
      </c>
    </row>
    <row r="2" spans="2:13" ht="6.75" customHeight="1" x14ac:dyDescent="0.55000000000000004"/>
    <row r="3" spans="2:13" x14ac:dyDescent="0.55000000000000004">
      <c r="B3" s="4" t="s">
        <v>2</v>
      </c>
    </row>
    <row r="4" spans="2:13" ht="7.15" customHeight="1" x14ac:dyDescent="0.55000000000000004"/>
    <row r="5" spans="2:13" ht="16.149999999999999" customHeight="1" x14ac:dyDescent="0.55000000000000004">
      <c r="C5" s="185" t="s">
        <v>3</v>
      </c>
      <c r="D5" s="186"/>
      <c r="E5" s="187"/>
      <c r="F5" s="171" t="e">
        <f>#REF!</f>
        <v>#REF!</v>
      </c>
      <c r="G5" s="172"/>
      <c r="H5" s="11"/>
    </row>
    <row r="6" spans="2:13" ht="16.149999999999999" customHeight="1" x14ac:dyDescent="0.55000000000000004">
      <c r="C6" s="185" t="s">
        <v>4</v>
      </c>
      <c r="D6" s="186"/>
      <c r="E6" s="187"/>
      <c r="F6" s="171" t="e">
        <f>#REF!</f>
        <v>#REF!</v>
      </c>
      <c r="G6" s="172"/>
      <c r="H6" s="11"/>
      <c r="L6" s="3"/>
    </row>
    <row r="8" spans="2:13" ht="18.75" customHeight="1" x14ac:dyDescent="0.55000000000000004">
      <c r="C8" s="126" t="s">
        <v>6</v>
      </c>
      <c r="D8" s="118" t="s">
        <v>5</v>
      </c>
      <c r="E8" s="119"/>
      <c r="F8" s="118" t="s">
        <v>7</v>
      </c>
      <c r="G8" s="119"/>
      <c r="H8" s="126" t="s">
        <v>8</v>
      </c>
      <c r="I8" s="126"/>
      <c r="J8" s="126"/>
      <c r="K8" s="126"/>
      <c r="L8" s="127" t="s">
        <v>9</v>
      </c>
      <c r="M8" s="128"/>
    </row>
    <row r="9" spans="2:13" ht="9.75" customHeight="1" x14ac:dyDescent="0.55000000000000004">
      <c r="C9" s="148"/>
      <c r="D9" s="120"/>
      <c r="E9" s="121"/>
      <c r="F9" s="120"/>
      <c r="G9" s="121"/>
      <c r="H9" s="133" t="s">
        <v>29</v>
      </c>
      <c r="I9" s="134"/>
      <c r="J9" s="134"/>
      <c r="K9" s="135"/>
      <c r="L9" s="129"/>
      <c r="M9" s="130"/>
    </row>
    <row r="10" spans="2:13" x14ac:dyDescent="0.55000000000000004">
      <c r="C10" s="141"/>
      <c r="D10" s="122"/>
      <c r="E10" s="123"/>
      <c r="F10" s="122"/>
      <c r="G10" s="123"/>
      <c r="H10" s="136" t="s">
        <v>30</v>
      </c>
      <c r="I10" s="136"/>
      <c r="J10" s="136"/>
      <c r="K10" s="136"/>
      <c r="L10" s="131"/>
      <c r="M10" s="132"/>
    </row>
    <row r="11" spans="2:13" ht="18" customHeight="1" x14ac:dyDescent="0.55000000000000004">
      <c r="C11" s="8">
        <v>1</v>
      </c>
      <c r="D11" s="188" t="e">
        <f>#REF!</f>
        <v>#REF!</v>
      </c>
      <c r="E11" s="189"/>
      <c r="F11" s="12" t="e">
        <f>IF(#REF!="","",#REF!)</f>
        <v>#REF!</v>
      </c>
      <c r="G11" s="37" t="s">
        <v>14</v>
      </c>
      <c r="H11" s="139" t="str">
        <f>IFERROR(ROUNDDOWN(F11*($F$5/$F$6),0),"")</f>
        <v/>
      </c>
      <c r="I11" s="140"/>
      <c r="J11" s="140"/>
      <c r="K11" s="9" t="s">
        <v>14</v>
      </c>
      <c r="L11" s="44" t="e">
        <f>IF(#REF!="","",#REF!)</f>
        <v>#REF!</v>
      </c>
      <c r="M11" s="6" t="s">
        <v>15</v>
      </c>
    </row>
    <row r="12" spans="2:13" ht="18" customHeight="1" x14ac:dyDescent="0.55000000000000004">
      <c r="C12" s="8">
        <v>2</v>
      </c>
      <c r="D12" s="188" t="e">
        <f>#REF!</f>
        <v>#REF!</v>
      </c>
      <c r="E12" s="189"/>
      <c r="F12" s="12" t="e">
        <f>IF(#REF!="","",#REF!)</f>
        <v>#REF!</v>
      </c>
      <c r="G12" s="38" t="s">
        <v>14</v>
      </c>
      <c r="H12" s="139" t="str">
        <f t="shared" ref="H12:H14" si="0">IFERROR(ROUNDDOWN(F12*($F$5/$F$6),0),"")</f>
        <v/>
      </c>
      <c r="I12" s="140"/>
      <c r="J12" s="140"/>
      <c r="K12" s="10" t="s">
        <v>14</v>
      </c>
      <c r="L12" s="44" t="e">
        <f>IF(#REF!="","",#REF!)</f>
        <v>#REF!</v>
      </c>
      <c r="M12" s="6" t="s">
        <v>15</v>
      </c>
    </row>
    <row r="13" spans="2:13" ht="18" customHeight="1" x14ac:dyDescent="0.55000000000000004">
      <c r="C13" s="8">
        <v>3</v>
      </c>
      <c r="D13" s="188" t="e">
        <f>#REF!</f>
        <v>#REF!</v>
      </c>
      <c r="E13" s="189"/>
      <c r="F13" s="12" t="e">
        <f>IF(#REF!="","",#REF!)</f>
        <v>#REF!</v>
      </c>
      <c r="G13" s="37" t="s">
        <v>14</v>
      </c>
      <c r="H13" s="139" t="str">
        <f t="shared" si="0"/>
        <v/>
      </c>
      <c r="I13" s="140"/>
      <c r="J13" s="140"/>
      <c r="K13" s="9" t="s">
        <v>14</v>
      </c>
      <c r="L13" s="44" t="e">
        <f>IF(#REF!="","",#REF!)</f>
        <v>#REF!</v>
      </c>
      <c r="M13" s="6" t="s">
        <v>15</v>
      </c>
    </row>
    <row r="14" spans="2:13" ht="18" customHeight="1" x14ac:dyDescent="0.55000000000000004">
      <c r="C14" s="8">
        <v>4</v>
      </c>
      <c r="D14" s="188" t="e">
        <f>#REF!</f>
        <v>#REF!</v>
      </c>
      <c r="E14" s="189"/>
      <c r="F14" s="12" t="e">
        <f>IF(#REF!="","",#REF!)</f>
        <v>#REF!</v>
      </c>
      <c r="G14" s="38" t="s">
        <v>14</v>
      </c>
      <c r="H14" s="139" t="str">
        <f t="shared" si="0"/>
        <v/>
      </c>
      <c r="I14" s="140"/>
      <c r="J14" s="140"/>
      <c r="K14" s="10" t="s">
        <v>14</v>
      </c>
      <c r="L14" s="44" t="e">
        <f>IF(#REF!="","",#REF!)</f>
        <v>#REF!</v>
      </c>
      <c r="M14" s="6" t="s">
        <v>15</v>
      </c>
    </row>
    <row r="15" spans="2:13" ht="18" customHeight="1" x14ac:dyDescent="0.55000000000000004">
      <c r="C15" s="8">
        <v>5</v>
      </c>
      <c r="D15" s="188" t="e">
        <f>#REF!</f>
        <v>#REF!</v>
      </c>
      <c r="E15" s="189"/>
      <c r="F15" s="12" t="e">
        <f>IF(#REF!="","",#REF!)</f>
        <v>#REF!</v>
      </c>
      <c r="G15" s="37" t="s">
        <v>14</v>
      </c>
      <c r="H15" s="139" t="str">
        <f t="shared" ref="H15:H20" si="1">IFERROR(ROUNDDOWN(F15*($F$5/$F$6),0),"")</f>
        <v/>
      </c>
      <c r="I15" s="140"/>
      <c r="J15" s="140"/>
      <c r="K15" s="9" t="s">
        <v>14</v>
      </c>
      <c r="L15" s="44" t="e">
        <f>IF(#REF!="","",#REF!)</f>
        <v>#REF!</v>
      </c>
      <c r="M15" s="6" t="s">
        <v>15</v>
      </c>
    </row>
    <row r="16" spans="2:13" ht="18" customHeight="1" x14ac:dyDescent="0.55000000000000004">
      <c r="C16" s="8">
        <v>6</v>
      </c>
      <c r="D16" s="188" t="e">
        <f>#REF!</f>
        <v>#REF!</v>
      </c>
      <c r="E16" s="189"/>
      <c r="F16" s="12" t="e">
        <f>IF(#REF!="","",#REF!)</f>
        <v>#REF!</v>
      </c>
      <c r="G16" s="38" t="s">
        <v>14</v>
      </c>
      <c r="H16" s="139" t="str">
        <f t="shared" si="1"/>
        <v/>
      </c>
      <c r="I16" s="140"/>
      <c r="J16" s="140"/>
      <c r="K16" s="10" t="s">
        <v>14</v>
      </c>
      <c r="L16" s="44" t="e">
        <f>IF(#REF!="","",#REF!)</f>
        <v>#REF!</v>
      </c>
      <c r="M16" s="6" t="s">
        <v>15</v>
      </c>
    </row>
    <row r="17" spans="2:13" ht="18" customHeight="1" x14ac:dyDescent="0.55000000000000004">
      <c r="C17" s="8">
        <v>7</v>
      </c>
      <c r="D17" s="188" t="e">
        <f>#REF!</f>
        <v>#REF!</v>
      </c>
      <c r="E17" s="189"/>
      <c r="F17" s="12" t="e">
        <f>IF(#REF!="","",#REF!)</f>
        <v>#REF!</v>
      </c>
      <c r="G17" s="37" t="s">
        <v>14</v>
      </c>
      <c r="H17" s="139" t="str">
        <f t="shared" si="1"/>
        <v/>
      </c>
      <c r="I17" s="140"/>
      <c r="J17" s="140"/>
      <c r="K17" s="9" t="s">
        <v>14</v>
      </c>
      <c r="L17" s="44" t="e">
        <f>IF(#REF!="","",#REF!)</f>
        <v>#REF!</v>
      </c>
      <c r="M17" s="6" t="s">
        <v>15</v>
      </c>
    </row>
    <row r="18" spans="2:13" ht="18" customHeight="1" x14ac:dyDescent="0.55000000000000004">
      <c r="C18" s="8">
        <v>8</v>
      </c>
      <c r="D18" s="188" t="e">
        <f>#REF!</f>
        <v>#REF!</v>
      </c>
      <c r="E18" s="189"/>
      <c r="F18" s="12" t="e">
        <f>IF(#REF!="","",#REF!)</f>
        <v>#REF!</v>
      </c>
      <c r="G18" s="38" t="s">
        <v>14</v>
      </c>
      <c r="H18" s="139" t="str">
        <f t="shared" si="1"/>
        <v/>
      </c>
      <c r="I18" s="140"/>
      <c r="J18" s="140"/>
      <c r="K18" s="10" t="s">
        <v>14</v>
      </c>
      <c r="L18" s="44" t="e">
        <f>IF(#REF!="","",#REF!)</f>
        <v>#REF!</v>
      </c>
      <c r="M18" s="6" t="s">
        <v>15</v>
      </c>
    </row>
    <row r="19" spans="2:13" ht="18" customHeight="1" x14ac:dyDescent="0.55000000000000004">
      <c r="C19" s="8">
        <v>9</v>
      </c>
      <c r="D19" s="188" t="e">
        <f>#REF!</f>
        <v>#REF!</v>
      </c>
      <c r="E19" s="189"/>
      <c r="F19" s="12" t="e">
        <f>IF(#REF!="","",#REF!)</f>
        <v>#REF!</v>
      </c>
      <c r="G19" s="37" t="s">
        <v>14</v>
      </c>
      <c r="H19" s="139" t="str">
        <f t="shared" si="1"/>
        <v/>
      </c>
      <c r="I19" s="140"/>
      <c r="J19" s="140"/>
      <c r="K19" s="9" t="s">
        <v>14</v>
      </c>
      <c r="L19" s="44" t="e">
        <f>IF(#REF!="","",#REF!)</f>
        <v>#REF!</v>
      </c>
      <c r="M19" s="6" t="s">
        <v>15</v>
      </c>
    </row>
    <row r="20" spans="2:13" ht="18" customHeight="1" x14ac:dyDescent="0.55000000000000004">
      <c r="B20" s="30"/>
      <c r="C20" s="8">
        <v>10</v>
      </c>
      <c r="D20" s="188" t="e">
        <f>#REF!</f>
        <v>#REF!</v>
      </c>
      <c r="E20" s="189"/>
      <c r="F20" s="12" t="e">
        <f>IF(#REF!="","",#REF!)</f>
        <v>#REF!</v>
      </c>
      <c r="G20" s="38" t="s">
        <v>14</v>
      </c>
      <c r="H20" s="139" t="str">
        <f t="shared" si="1"/>
        <v/>
      </c>
      <c r="I20" s="140"/>
      <c r="J20" s="140"/>
      <c r="K20" s="10" t="s">
        <v>14</v>
      </c>
      <c r="L20" s="44" t="e">
        <f>IF(#REF!="","",#REF!)</f>
        <v>#REF!</v>
      </c>
      <c r="M20" s="6" t="s">
        <v>15</v>
      </c>
    </row>
    <row r="21" spans="2:13" ht="12.75" customHeight="1" x14ac:dyDescent="0.55000000000000004">
      <c r="C21" s="84" t="s">
        <v>10</v>
      </c>
      <c r="D21" s="84"/>
      <c r="E21" s="84"/>
      <c r="F21" s="84"/>
      <c r="G21" s="84"/>
      <c r="H21" s="84"/>
      <c r="I21" s="84"/>
      <c r="J21" s="84"/>
      <c r="K21" s="84"/>
      <c r="L21" s="84"/>
      <c r="M21" s="84"/>
    </row>
    <row r="22" spans="2:13" x14ac:dyDescent="0.55000000000000004">
      <c r="B22" s="31"/>
      <c r="C22" s="85"/>
      <c r="D22" s="85"/>
      <c r="E22" s="85"/>
      <c r="F22" s="85"/>
      <c r="G22" s="85"/>
      <c r="H22" s="85"/>
      <c r="I22" s="85"/>
      <c r="J22" s="85"/>
      <c r="K22" s="85"/>
      <c r="L22" s="85"/>
      <c r="M22" s="85"/>
    </row>
    <row r="23" spans="2:13" x14ac:dyDescent="0.55000000000000004">
      <c r="G23" s="2"/>
    </row>
    <row r="24" spans="2:13" x14ac:dyDescent="0.55000000000000004">
      <c r="B24" s="4" t="s">
        <v>11</v>
      </c>
    </row>
    <row r="25" spans="2:13" ht="3.75" customHeight="1" x14ac:dyDescent="0.55000000000000004">
      <c r="B25" s="4"/>
    </row>
    <row r="26" spans="2:13" x14ac:dyDescent="0.2">
      <c r="B26" s="1" t="s">
        <v>17</v>
      </c>
      <c r="D26" s="3"/>
      <c r="E26" s="3"/>
      <c r="H26" s="15" t="s">
        <v>25</v>
      </c>
    </row>
    <row r="27" spans="2:13" x14ac:dyDescent="0.55000000000000004">
      <c r="C27" s="126" t="s">
        <v>6</v>
      </c>
      <c r="D27" s="152" t="s">
        <v>33</v>
      </c>
      <c r="E27" s="153"/>
      <c r="F27" s="34"/>
      <c r="G27" s="5"/>
      <c r="H27" s="174" t="s">
        <v>41</v>
      </c>
      <c r="I27" s="106" t="s">
        <v>26</v>
      </c>
      <c r="J27" s="106"/>
      <c r="K27" s="106"/>
      <c r="L27" s="106"/>
      <c r="M27" s="106"/>
    </row>
    <row r="28" spans="2:13" x14ac:dyDescent="0.55000000000000004">
      <c r="C28" s="141"/>
      <c r="D28" s="107" t="s">
        <v>34</v>
      </c>
      <c r="E28" s="108"/>
      <c r="F28" s="35"/>
      <c r="G28" s="5"/>
      <c r="H28" s="175"/>
      <c r="I28" s="106" t="s">
        <v>27</v>
      </c>
      <c r="J28" s="106"/>
      <c r="K28" s="106"/>
      <c r="L28" s="106" t="s">
        <v>28</v>
      </c>
      <c r="M28" s="106"/>
    </row>
    <row r="29" spans="2:13" ht="18" customHeight="1" x14ac:dyDescent="0.55000000000000004">
      <c r="C29" s="7">
        <v>1</v>
      </c>
      <c r="D29" s="33" t="str">
        <f>IFERROR(IF(L11&lt;1,H11,ROUNDDOWN(H11*(1/L11),0)),"")</f>
        <v/>
      </c>
      <c r="E29" s="32" t="s">
        <v>35</v>
      </c>
      <c r="F29" s="36"/>
      <c r="H29" s="7">
        <v>1</v>
      </c>
      <c r="I29" s="86">
        <v>83333</v>
      </c>
      <c r="J29" s="86"/>
      <c r="K29" s="86"/>
      <c r="L29" s="86">
        <v>166666</v>
      </c>
      <c r="M29" s="86"/>
    </row>
    <row r="30" spans="2:13" ht="18" customHeight="1" x14ac:dyDescent="0.55000000000000004">
      <c r="C30" s="7">
        <v>2</v>
      </c>
      <c r="D30" s="33" t="str">
        <f t="shared" ref="D30:D38" si="2">IFERROR(IF(L12&lt;1,H12,ROUNDDOWN(H12*(1/L12),0)),"")</f>
        <v/>
      </c>
      <c r="E30" s="32" t="s">
        <v>35</v>
      </c>
      <c r="F30" s="36"/>
      <c r="H30" s="7">
        <v>2</v>
      </c>
      <c r="I30" s="86">
        <v>166666</v>
      </c>
      <c r="J30" s="86"/>
      <c r="K30" s="86"/>
      <c r="L30" s="86">
        <v>333333</v>
      </c>
      <c r="M30" s="86"/>
    </row>
    <row r="31" spans="2:13" ht="18" customHeight="1" x14ac:dyDescent="0.55000000000000004">
      <c r="C31" s="7">
        <v>3</v>
      </c>
      <c r="D31" s="33" t="str">
        <f t="shared" si="2"/>
        <v/>
      </c>
      <c r="E31" s="32" t="s">
        <v>35</v>
      </c>
      <c r="F31" s="36"/>
      <c r="H31" s="7">
        <v>3</v>
      </c>
      <c r="I31" s="86">
        <v>250000</v>
      </c>
      <c r="J31" s="86"/>
      <c r="K31" s="86"/>
      <c r="L31" s="86">
        <v>500000</v>
      </c>
      <c r="M31" s="86"/>
    </row>
    <row r="32" spans="2:13" ht="18" customHeight="1" x14ac:dyDescent="0.55000000000000004">
      <c r="C32" s="7">
        <v>4</v>
      </c>
      <c r="D32" s="33" t="str">
        <f t="shared" si="2"/>
        <v/>
      </c>
      <c r="E32" s="32" t="s">
        <v>35</v>
      </c>
      <c r="F32" s="36"/>
      <c r="H32" s="7">
        <v>4</v>
      </c>
      <c r="I32" s="86">
        <v>333333</v>
      </c>
      <c r="J32" s="86"/>
      <c r="K32" s="86"/>
      <c r="L32" s="86">
        <v>666666</v>
      </c>
      <c r="M32" s="86"/>
    </row>
    <row r="33" spans="3:13" ht="18" customHeight="1" x14ac:dyDescent="0.55000000000000004">
      <c r="C33" s="7">
        <v>5</v>
      </c>
      <c r="D33" s="33" t="str">
        <f t="shared" si="2"/>
        <v/>
      </c>
      <c r="E33" s="32" t="s">
        <v>35</v>
      </c>
      <c r="F33" s="36"/>
      <c r="H33" s="7">
        <v>5</v>
      </c>
      <c r="I33" s="86">
        <v>416666</v>
      </c>
      <c r="J33" s="86"/>
      <c r="K33" s="86"/>
      <c r="L33" s="86">
        <v>833333</v>
      </c>
      <c r="M33" s="86"/>
    </row>
    <row r="34" spans="3:13" ht="18" customHeight="1" x14ac:dyDescent="0.55000000000000004">
      <c r="C34" s="7">
        <v>6</v>
      </c>
      <c r="D34" s="33" t="str">
        <f t="shared" si="2"/>
        <v/>
      </c>
      <c r="E34" s="32" t="s">
        <v>35</v>
      </c>
      <c r="F34" s="36"/>
      <c r="H34" s="7">
        <v>6</v>
      </c>
      <c r="I34" s="86">
        <v>500000</v>
      </c>
      <c r="J34" s="86"/>
      <c r="K34" s="86"/>
      <c r="L34" s="86">
        <v>1000000</v>
      </c>
      <c r="M34" s="86"/>
    </row>
    <row r="35" spans="3:13" ht="18" customHeight="1" x14ac:dyDescent="0.55000000000000004">
      <c r="C35" s="7">
        <v>7</v>
      </c>
      <c r="D35" s="33" t="str">
        <f t="shared" si="2"/>
        <v/>
      </c>
      <c r="E35" s="32" t="s">
        <v>35</v>
      </c>
      <c r="F35" s="36"/>
      <c r="H35" s="7">
        <v>7</v>
      </c>
      <c r="I35" s="86">
        <v>583333</v>
      </c>
      <c r="J35" s="86"/>
      <c r="K35" s="86"/>
      <c r="L35" s="86">
        <v>1166666</v>
      </c>
      <c r="M35" s="86"/>
    </row>
    <row r="36" spans="3:13" ht="18" customHeight="1" x14ac:dyDescent="0.55000000000000004">
      <c r="C36" s="7">
        <v>8</v>
      </c>
      <c r="D36" s="33" t="str">
        <f t="shared" si="2"/>
        <v/>
      </c>
      <c r="E36" s="32" t="s">
        <v>35</v>
      </c>
      <c r="F36" s="36"/>
      <c r="H36" s="7">
        <v>8</v>
      </c>
      <c r="I36" s="86">
        <v>666666</v>
      </c>
      <c r="J36" s="86"/>
      <c r="K36" s="86"/>
      <c r="L36" s="86">
        <v>1333333</v>
      </c>
      <c r="M36" s="86"/>
    </row>
    <row r="37" spans="3:13" ht="18" customHeight="1" x14ac:dyDescent="0.55000000000000004">
      <c r="C37" s="7">
        <v>9</v>
      </c>
      <c r="D37" s="33" t="str">
        <f t="shared" si="2"/>
        <v/>
      </c>
      <c r="E37" s="32" t="s">
        <v>35</v>
      </c>
      <c r="F37" s="36"/>
      <c r="H37" s="7">
        <v>9</v>
      </c>
      <c r="I37" s="86">
        <v>750000</v>
      </c>
      <c r="J37" s="86"/>
      <c r="K37" s="86"/>
      <c r="L37" s="86">
        <v>1500000</v>
      </c>
      <c r="M37" s="86"/>
    </row>
    <row r="38" spans="3:13" ht="18" customHeight="1" x14ac:dyDescent="0.55000000000000004">
      <c r="C38" s="7">
        <v>10</v>
      </c>
      <c r="D38" s="33" t="str">
        <f t="shared" si="2"/>
        <v/>
      </c>
      <c r="E38" s="32" t="s">
        <v>35</v>
      </c>
      <c r="F38" s="36"/>
      <c r="H38" s="7">
        <v>10</v>
      </c>
      <c r="I38" s="86">
        <v>833333</v>
      </c>
      <c r="J38" s="86"/>
      <c r="K38" s="86"/>
      <c r="L38" s="86">
        <v>1666666</v>
      </c>
      <c r="M38" s="86"/>
    </row>
    <row r="39" spans="3:13" ht="18" customHeight="1" x14ac:dyDescent="0.55000000000000004">
      <c r="C39" s="116">
        <f>SUM(D29:D38)</f>
        <v>0</v>
      </c>
      <c r="D39" s="117"/>
      <c r="E39" s="32" t="s">
        <v>35</v>
      </c>
      <c r="F39" s="11"/>
      <c r="H39" s="17">
        <v>11</v>
      </c>
      <c r="I39" s="94">
        <v>916666</v>
      </c>
      <c r="J39" s="95"/>
      <c r="K39" s="96"/>
      <c r="L39" s="94">
        <v>1833333</v>
      </c>
      <c r="M39" s="96"/>
    </row>
    <row r="40" spans="3:13" ht="17.25" customHeight="1" x14ac:dyDescent="0.55000000000000004">
      <c r="C40" s="84" t="s">
        <v>42</v>
      </c>
      <c r="D40" s="84"/>
      <c r="E40" s="84"/>
      <c r="F40" s="85"/>
      <c r="G40" s="29"/>
      <c r="H40" s="17">
        <v>12</v>
      </c>
      <c r="I40" s="94">
        <v>1000000</v>
      </c>
      <c r="J40" s="95"/>
      <c r="K40" s="96"/>
      <c r="L40" s="94">
        <v>2000000</v>
      </c>
      <c r="M40" s="96"/>
    </row>
    <row r="41" spans="3:13" ht="17.25" customHeight="1" x14ac:dyDescent="0.55000000000000004">
      <c r="C41" s="19"/>
      <c r="D41" s="19"/>
      <c r="E41" s="19"/>
      <c r="F41" s="19"/>
      <c r="G41" s="29"/>
      <c r="H41" s="13"/>
      <c r="I41" s="45"/>
      <c r="J41" s="45"/>
      <c r="K41" s="45"/>
      <c r="L41" s="45"/>
      <c r="M41" s="45"/>
    </row>
    <row r="42" spans="3:13" ht="17.25" customHeight="1" x14ac:dyDescent="0.55000000000000004">
      <c r="C42" s="19"/>
      <c r="D42" s="19"/>
      <c r="E42" s="19"/>
      <c r="F42" s="19"/>
      <c r="G42" s="29"/>
      <c r="H42" s="13"/>
      <c r="I42" s="45"/>
      <c r="J42" s="45"/>
      <c r="K42" s="45"/>
      <c r="L42" s="45"/>
      <c r="M42" s="45"/>
    </row>
    <row r="43" spans="3:13" ht="17.25" customHeight="1" x14ac:dyDescent="0.55000000000000004">
      <c r="C43" s="19"/>
      <c r="D43" s="19"/>
      <c r="E43" s="19"/>
      <c r="F43" s="19"/>
      <c r="G43" s="29"/>
      <c r="H43" s="13"/>
      <c r="I43" s="45"/>
      <c r="J43" s="45"/>
      <c r="K43" s="45"/>
      <c r="L43" s="45"/>
      <c r="M43" s="45"/>
    </row>
    <row r="44" spans="3:13" ht="17.25" customHeight="1" x14ac:dyDescent="0.55000000000000004">
      <c r="C44" s="19"/>
      <c r="D44" s="19"/>
      <c r="E44" s="19"/>
      <c r="F44" s="19"/>
      <c r="G44" s="29"/>
      <c r="H44" s="13"/>
      <c r="I44" s="45"/>
      <c r="J44" s="45"/>
      <c r="K44" s="45"/>
      <c r="L44" s="45"/>
      <c r="M44" s="45"/>
    </row>
    <row r="45" spans="3:13" ht="17.25" customHeight="1" x14ac:dyDescent="0.55000000000000004">
      <c r="C45" s="19"/>
      <c r="D45" s="19"/>
      <c r="E45" s="19"/>
      <c r="F45" s="19"/>
      <c r="G45" s="29"/>
      <c r="H45" s="13"/>
      <c r="I45" s="45"/>
      <c r="J45" s="45"/>
      <c r="K45" s="45"/>
      <c r="L45" s="45"/>
      <c r="M45" s="45"/>
    </row>
    <row r="46" spans="3:13" ht="17.25" customHeight="1" x14ac:dyDescent="0.55000000000000004">
      <c r="C46" s="19"/>
      <c r="D46" s="19"/>
      <c r="E46" s="19"/>
      <c r="F46" s="19"/>
      <c r="G46" s="29"/>
      <c r="H46" s="13"/>
      <c r="I46" s="45"/>
      <c r="J46" s="45"/>
      <c r="K46" s="45"/>
      <c r="L46" s="45"/>
      <c r="M46" s="45"/>
    </row>
    <row r="47" spans="3:13" ht="18" customHeight="1" x14ac:dyDescent="0.55000000000000004">
      <c r="C47" s="97"/>
      <c r="D47" s="97"/>
      <c r="E47" s="97"/>
      <c r="F47" s="97"/>
      <c r="H47" s="43" t="s">
        <v>38</v>
      </c>
      <c r="I47" s="14"/>
      <c r="J47" s="14"/>
      <c r="K47" s="14"/>
      <c r="L47" s="14"/>
    </row>
    <row r="48" spans="3:13" ht="18" customHeight="1" x14ac:dyDescent="0.55000000000000004">
      <c r="C48" s="18"/>
      <c r="D48" s="18"/>
      <c r="E48" s="18"/>
      <c r="F48" s="18"/>
      <c r="H48" s="43"/>
      <c r="I48" s="14"/>
      <c r="J48" s="14"/>
      <c r="K48" s="14"/>
      <c r="L48" s="14"/>
    </row>
    <row r="49" spans="2:15" x14ac:dyDescent="0.55000000000000004">
      <c r="B49" s="1" t="s">
        <v>18</v>
      </c>
      <c r="H49" s="20"/>
      <c r="L49" s="16"/>
      <c r="M49" s="16"/>
    </row>
    <row r="50" spans="2:15" ht="4.5" customHeight="1" x14ac:dyDescent="0.55000000000000004">
      <c r="L50" s="16"/>
      <c r="M50" s="16"/>
    </row>
    <row r="51" spans="2:15" x14ac:dyDescent="0.55000000000000004">
      <c r="B51" s="21" t="s">
        <v>20</v>
      </c>
      <c r="C51" s="14"/>
      <c r="D51" s="14"/>
      <c r="E51" s="14"/>
      <c r="I51" s="14" t="s">
        <v>23</v>
      </c>
      <c r="M51" s="16"/>
    </row>
    <row r="52" spans="2:15" ht="22.5" customHeight="1" x14ac:dyDescent="0.2">
      <c r="C52" s="30"/>
      <c r="D52" s="98" t="s">
        <v>39</v>
      </c>
      <c r="E52" s="42" t="s">
        <v>40</v>
      </c>
      <c r="F52" s="39" t="e">
        <f>IF(#REF!&gt;=DATE(2022,4,1),ROUNDDOWN(C39*3/4,0),"")</f>
        <v>#REF!</v>
      </c>
      <c r="G52" s="40" t="s">
        <v>22</v>
      </c>
      <c r="I52" s="100" t="s">
        <v>24</v>
      </c>
      <c r="J52" s="101"/>
      <c r="K52" s="27" t="s">
        <v>21</v>
      </c>
      <c r="L52" s="41" t="e">
        <f>IF(#REF!&gt;=DATE(2022,4,1),"",C39)</f>
        <v>#REF!</v>
      </c>
      <c r="M52" s="40" t="s">
        <v>22</v>
      </c>
    </row>
    <row r="53" spans="2:15" ht="12.75" customHeight="1" x14ac:dyDescent="0.55000000000000004">
      <c r="C53" s="28"/>
      <c r="D53" s="99"/>
      <c r="E53" s="22"/>
      <c r="F53" s="25" t="s">
        <v>31</v>
      </c>
      <c r="G53" s="24"/>
      <c r="I53" s="102"/>
      <c r="J53" s="103"/>
      <c r="K53" s="23"/>
      <c r="L53" s="26" t="s">
        <v>32</v>
      </c>
      <c r="M53" s="24"/>
      <c r="O53" s="1" t="e">
        <f>IF(#REF!&gt;=DATE(2022,4,1),F52,L52)</f>
        <v>#REF!</v>
      </c>
    </row>
    <row r="54" spans="2:15" x14ac:dyDescent="0.55000000000000004">
      <c r="M54" s="16"/>
    </row>
    <row r="55" spans="2:15" ht="13.15" customHeight="1" x14ac:dyDescent="0.55000000000000004">
      <c r="B55" s="1" t="s">
        <v>16</v>
      </c>
    </row>
    <row r="56" spans="2:15" ht="12.4" customHeight="1" x14ac:dyDescent="0.55000000000000004">
      <c r="B56" s="173" t="s">
        <v>37</v>
      </c>
      <c r="C56" s="173"/>
      <c r="D56" s="173"/>
      <c r="E56" s="173"/>
      <c r="F56" s="173"/>
      <c r="G56" s="173"/>
      <c r="H56" s="173"/>
      <c r="I56" s="173"/>
      <c r="J56" s="173"/>
      <c r="K56" s="173"/>
      <c r="L56" s="173"/>
      <c r="M56" s="173"/>
    </row>
    <row r="57" spans="2:15" x14ac:dyDescent="0.55000000000000004">
      <c r="B57" s="173"/>
      <c r="C57" s="173"/>
      <c r="D57" s="173"/>
      <c r="E57" s="173"/>
      <c r="F57" s="173"/>
      <c r="G57" s="173"/>
      <c r="H57" s="173"/>
      <c r="I57" s="173"/>
      <c r="J57" s="173"/>
      <c r="K57" s="173"/>
      <c r="L57" s="173"/>
      <c r="M57" s="173"/>
    </row>
    <row r="58" spans="2:15" x14ac:dyDescent="0.55000000000000004">
      <c r="B58" s="173"/>
      <c r="C58" s="173"/>
      <c r="D58" s="173"/>
      <c r="E58" s="173"/>
      <c r="F58" s="173"/>
      <c r="G58" s="173"/>
      <c r="H58" s="173"/>
      <c r="I58" s="173"/>
      <c r="J58" s="173"/>
      <c r="K58" s="173"/>
      <c r="L58" s="173"/>
      <c r="M58" s="173"/>
    </row>
    <row r="59" spans="2:15" ht="18.75" customHeight="1" x14ac:dyDescent="0.55000000000000004">
      <c r="C59" s="87" t="s">
        <v>13</v>
      </c>
      <c r="D59" s="179"/>
      <c r="E59" s="88"/>
      <c r="F59" s="181" t="e">
        <f>IF(O53&lt;K59,O53,K59)</f>
        <v>#REF!</v>
      </c>
      <c r="G59" s="182"/>
      <c r="H59" s="182"/>
      <c r="I59" s="176" t="s">
        <v>12</v>
      </c>
      <c r="J59" s="178" t="s">
        <v>36</v>
      </c>
      <c r="K59" s="115" t="e">
        <f>IF(#REF!="はい",2000000,1000000)</f>
        <v>#REF!</v>
      </c>
      <c r="L59" s="115"/>
      <c r="M59" s="16"/>
    </row>
    <row r="60" spans="2:15" ht="14.25" customHeight="1" x14ac:dyDescent="0.55000000000000004">
      <c r="C60" s="89"/>
      <c r="D60" s="180"/>
      <c r="E60" s="90"/>
      <c r="F60" s="183"/>
      <c r="G60" s="184"/>
      <c r="H60" s="184"/>
      <c r="I60" s="177"/>
      <c r="J60" s="178"/>
      <c r="K60" s="115"/>
      <c r="L60" s="115"/>
    </row>
  </sheetData>
  <sheetProtection selectLockedCells="1" selectUnlockedCells="1"/>
  <mergeCells count="74">
    <mergeCell ref="C5:E5"/>
    <mergeCell ref="C6:E6"/>
    <mergeCell ref="D8:E10"/>
    <mergeCell ref="D27:E27"/>
    <mergeCell ref="D11:E11"/>
    <mergeCell ref="D12:E12"/>
    <mergeCell ref="D13:E13"/>
    <mergeCell ref="D15:E15"/>
    <mergeCell ref="D14:E14"/>
    <mergeCell ref="D16:E16"/>
    <mergeCell ref="D17:E17"/>
    <mergeCell ref="D18:E18"/>
    <mergeCell ref="D19:E19"/>
    <mergeCell ref="D20:E20"/>
    <mergeCell ref="C27:C28"/>
    <mergeCell ref="D28:E28"/>
    <mergeCell ref="I59:I60"/>
    <mergeCell ref="J59:J60"/>
    <mergeCell ref="K59:L60"/>
    <mergeCell ref="C59:E60"/>
    <mergeCell ref="F59:H60"/>
    <mergeCell ref="L33:M33"/>
    <mergeCell ref="D52:D53"/>
    <mergeCell ref="L34:M34"/>
    <mergeCell ref="L36:M36"/>
    <mergeCell ref="L35:M35"/>
    <mergeCell ref="L37:M37"/>
    <mergeCell ref="L38:M38"/>
    <mergeCell ref="I52:J53"/>
    <mergeCell ref="L40:M40"/>
    <mergeCell ref="L39:M39"/>
    <mergeCell ref="I39:K39"/>
    <mergeCell ref="I40:K40"/>
    <mergeCell ref="C39:D39"/>
    <mergeCell ref="C40:F40"/>
    <mergeCell ref="C47:F47"/>
    <mergeCell ref="I37:K37"/>
    <mergeCell ref="L29:M29"/>
    <mergeCell ref="L30:M30"/>
    <mergeCell ref="L31:M31"/>
    <mergeCell ref="L32:M32"/>
    <mergeCell ref="I30:K30"/>
    <mergeCell ref="L8:M10"/>
    <mergeCell ref="H27:H28"/>
    <mergeCell ref="I28:K28"/>
    <mergeCell ref="I27:M27"/>
    <mergeCell ref="L28:M28"/>
    <mergeCell ref="H16:J16"/>
    <mergeCell ref="H17:J17"/>
    <mergeCell ref="H18:J18"/>
    <mergeCell ref="H19:J19"/>
    <mergeCell ref="H20:J20"/>
    <mergeCell ref="I38:K38"/>
    <mergeCell ref="I31:K31"/>
    <mergeCell ref="I32:K32"/>
    <mergeCell ref="I33:K33"/>
    <mergeCell ref="I34:K34"/>
    <mergeCell ref="I35:K35"/>
    <mergeCell ref="F5:G5"/>
    <mergeCell ref="F6:G6"/>
    <mergeCell ref="B56:M58"/>
    <mergeCell ref="C8:C10"/>
    <mergeCell ref="H8:K8"/>
    <mergeCell ref="H10:K10"/>
    <mergeCell ref="F8:G10"/>
    <mergeCell ref="H11:J11"/>
    <mergeCell ref="H12:J12"/>
    <mergeCell ref="H13:J13"/>
    <mergeCell ref="H14:J14"/>
    <mergeCell ref="H15:J15"/>
    <mergeCell ref="H9:K9"/>
    <mergeCell ref="I29:K29"/>
    <mergeCell ref="C21:M22"/>
    <mergeCell ref="I36:K36"/>
  </mergeCells>
  <phoneticPr fontId="2"/>
  <printOptions horizontalCentered="1"/>
  <pageMargins left="0.70866141732283472" right="0.70866141732283472" top="0.74803149606299213" bottom="0.74803149606299213" header="0.31496062992125984" footer="0.31496062992125984"/>
  <pageSetup paperSize="9" scale="92" orientation="portrait" blackAndWhite="1" r:id="rId1"/>
  <rowBreaks count="1" manualBreakCount="1">
    <brk id="61"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実績報告書</vt:lpstr>
      <vt:lpstr>出力</vt:lpstr>
      <vt:lpstr>実績報告書!Print_Area</vt:lpstr>
      <vt:lpstr>出力!Print_Area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sg15710のC20-2342</dc:creator>
  <cp:lastModifiedBy>sg15710のC20-2342</cp:lastModifiedBy>
  <cp:lastPrinted>2025-04-01T08:19:31Z</cp:lastPrinted>
  <dcterms:created xsi:type="dcterms:W3CDTF">2020-09-07T02:28:25Z</dcterms:created>
  <dcterms:modified xsi:type="dcterms:W3CDTF">2025-04-01T08:20:24Z</dcterms:modified>
</cp:coreProperties>
</file>